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9395" yWindow="1440" windowWidth="29040" windowHeight="15840" firstSheet="5" activeTab="13"/>
  </bookViews>
  <sheets>
    <sheet name="REKAPITULACIJA" sheetId="1" r:id="rId1"/>
    <sheet name="PRIPRAVLJALNA_DELA" sheetId="2" r:id="rId2"/>
    <sheet name="ODSTRANJEVALNA_DELA" sheetId="3" r:id="rId3"/>
    <sheet name="ZIDARSKA_DELA" sheetId="4" r:id="rId4"/>
    <sheet name="OBRTNISKA_DELA_SKUPAJ" sheetId="5" r:id="rId5"/>
    <sheet name="MK_DELA" sheetId="6" r:id="rId6"/>
    <sheet name="TLAKARSKA_DELA" sheetId="7" r:id="rId7"/>
    <sheet name="SLIKOPLESKARSKA" sheetId="8" r:id="rId8"/>
    <sheet name="VRATA" sheetId="9" r:id="rId9"/>
    <sheet name="OKNA" sheetId="10" r:id="rId10"/>
    <sheet name="KLJUCAVNICARSKA_DELA" sheetId="11" r:id="rId11"/>
    <sheet name="MIZARSKA_DELA_SPLOŠNO" sheetId="12" r:id="rId12"/>
    <sheet name="MIZARSKA_DELA" sheetId="13" r:id="rId13"/>
    <sheet name="RAZNA_DELA" sheetId="14" r:id="rId14"/>
  </sheets>
  <definedNames>
    <definedName name="Excel_BuiltIn_Print_Area" localSheetId="0">REKAPITULACIJA!$A$17:$J$329</definedName>
    <definedName name="Excel_BuiltIn_Print_Area_1">"""NA()"""</definedName>
    <definedName name="Excel_BuiltIn_Print_Area_1_1_1_1_1_1_1">0</definedName>
    <definedName name="Excel_BuiltIn_Print_Area_1_1_1_1_1_1_1_1">0</definedName>
    <definedName name="Excel_BuiltIn_Print_Area_1_1_1_1_1_1_1_1_1">0</definedName>
    <definedName name="Excel_BuiltIn_Print_Area_1_1_1_1_1_1_1_1_1_1">0</definedName>
    <definedName name="Excel_BuiltIn_Print_Area_1_1_1_1_1_1_1_1_1_1_1">0</definedName>
    <definedName name="Excel_BuiltIn_Print_Area_1_1_1_1_1_1_1_1_1_1_1_1">0</definedName>
    <definedName name="Excel_BuiltIn_Print_Area_1_1_1_1_1_1_1_1_1_1_1_1_1">0</definedName>
    <definedName name="Excel_BuiltIn_Print_Area_10">0</definedName>
    <definedName name="Excel_BuiltIn_Print_Area_10_1">0</definedName>
    <definedName name="Excel_BuiltIn_Print_Area_10_1_1">0</definedName>
    <definedName name="Excel_BuiltIn_Print_Area_11">0</definedName>
    <definedName name="Excel_BuiltIn_Print_Area_11_1">0</definedName>
    <definedName name="Excel_BuiltIn_Print_Area_11_1_1">0</definedName>
    <definedName name="Excel_BuiltIn_Print_Area_12">0</definedName>
    <definedName name="Excel_BuiltIn_Print_Area_12_1">0</definedName>
    <definedName name="Excel_BuiltIn_Print_Area_12_1_1">0</definedName>
    <definedName name="Excel_BuiltIn_Print_Area_13">0</definedName>
    <definedName name="Excel_BuiltIn_Print_Area_13_1">0</definedName>
    <definedName name="Excel_BuiltIn_Print_Area_13_1_1">0</definedName>
    <definedName name="Excel_BuiltIn_Print_Area_14">0</definedName>
    <definedName name="Excel_BuiltIn_Print_Area_14_1">0</definedName>
    <definedName name="Excel_BuiltIn_Print_Area_14_1_1">0</definedName>
    <definedName name="Excel_BuiltIn_Print_Area_15">0</definedName>
    <definedName name="Excel_BuiltIn_Print_Area_15_1">0</definedName>
    <definedName name="Excel_BuiltIn_Print_Area_15_1_1">0</definedName>
    <definedName name="Excel_BuiltIn_Print_Area_16">0</definedName>
    <definedName name="Excel_BuiltIn_Print_Area_16_1">0</definedName>
    <definedName name="Excel_BuiltIn_Print_Area_16_1_1">0</definedName>
    <definedName name="Excel_BuiltIn_Print_Area_17">0</definedName>
    <definedName name="Excel_BuiltIn_Print_Area_17_1">0</definedName>
    <definedName name="Excel_BuiltIn_Print_Area_17_1_1">0</definedName>
    <definedName name="Excel_BuiltIn_Print_Area_18">0</definedName>
    <definedName name="Excel_BuiltIn_Print_Area_18_1">0</definedName>
    <definedName name="Excel_BuiltIn_Print_Area_18_1_1">0</definedName>
    <definedName name="Excel_BuiltIn_Print_Area_19">0</definedName>
    <definedName name="Excel_BuiltIn_Print_Area_19_1">0</definedName>
    <definedName name="Excel_BuiltIn_Print_Area_19_1_1">0</definedName>
    <definedName name="Excel_BuiltIn_Print_Area_2">REKAPITULACIJA!$A$17:$H$329</definedName>
    <definedName name="Excel_BuiltIn_Print_Area_2_1">0</definedName>
    <definedName name="Excel_BuiltIn_Print_Area_2_1_1">0</definedName>
    <definedName name="Excel_BuiltIn_Print_Area_2_1_1_1">0</definedName>
    <definedName name="Excel_BuiltIn_Print_Area_2_1_1_1_1">0</definedName>
    <definedName name="Excel_BuiltIn_Print_Area_2_1_1_1_1_1">0</definedName>
    <definedName name="Excel_BuiltIn_Print_Area_2_1_1_1_1_1_1">0</definedName>
    <definedName name="Excel_BuiltIn_Print_Area_20">0</definedName>
    <definedName name="Excel_BuiltIn_Print_Area_20_1">0</definedName>
    <definedName name="Excel_BuiltIn_Print_Area_20_1_1">0</definedName>
    <definedName name="Excel_BuiltIn_Print_Area_21">0</definedName>
    <definedName name="Excel_BuiltIn_Print_Area_21_1">0</definedName>
    <definedName name="Excel_BuiltIn_Print_Area_21_1_1">0</definedName>
    <definedName name="Excel_BuiltIn_Print_Area_22">0</definedName>
    <definedName name="Excel_BuiltIn_Print_Area_22_1">0</definedName>
    <definedName name="Excel_BuiltIn_Print_Area_22_1_1">0</definedName>
    <definedName name="Excel_BuiltIn_Print_Area_23">0</definedName>
    <definedName name="Excel_BuiltIn_Print_Area_23_1">0</definedName>
    <definedName name="Excel_BuiltIn_Print_Area_23_1_1">0</definedName>
    <definedName name="Excel_BuiltIn_Print_Area_24">0</definedName>
    <definedName name="Excel_BuiltIn_Print_Area_24_1">0</definedName>
    <definedName name="Excel_BuiltIn_Print_Area_24_1_1">0</definedName>
    <definedName name="Excel_BuiltIn_Print_Area_25">0</definedName>
    <definedName name="Excel_BuiltIn_Print_Area_25_1">0</definedName>
    <definedName name="Excel_BuiltIn_Print_Area_25_1_1">0</definedName>
    <definedName name="Excel_BuiltIn_Print_Area_26">0</definedName>
    <definedName name="Excel_BuiltIn_Print_Area_26_1">0</definedName>
    <definedName name="Excel_BuiltIn_Print_Area_26_1_1">0</definedName>
    <definedName name="Excel_BuiltIn_Print_Area_27">0</definedName>
    <definedName name="Excel_BuiltIn_Print_Area_27_1">0</definedName>
    <definedName name="Excel_BuiltIn_Print_Area_27_1_1">0</definedName>
    <definedName name="Excel_BuiltIn_Print_Area_28">0</definedName>
    <definedName name="Excel_BuiltIn_Print_Area_28_1">0</definedName>
    <definedName name="Excel_BuiltIn_Print_Area_28_1_1">0</definedName>
    <definedName name="Excel_BuiltIn_Print_Area_29">0</definedName>
    <definedName name="Excel_BuiltIn_Print_Area_29_1">0</definedName>
    <definedName name="Excel_BuiltIn_Print_Area_29_1_1">0</definedName>
    <definedName name="Excel_BuiltIn_Print_Area_3">"""NA()"""</definedName>
    <definedName name="Excel_BuiltIn_Print_Area_3_1">0</definedName>
    <definedName name="Excel_BuiltIn_Print_Area_3_1_1">0</definedName>
    <definedName name="Excel_BuiltIn_Print_Area_3_1_1_1">0</definedName>
    <definedName name="Excel_BuiltIn_Print_Area_3_1_1_1_1">0</definedName>
    <definedName name="Excel_BuiltIn_Print_Area_3_1_1_1_1_1">0</definedName>
    <definedName name="Excel_BuiltIn_Print_Area_30">0</definedName>
    <definedName name="Excel_BuiltIn_Print_Area_30_1">0</definedName>
    <definedName name="Excel_BuiltIn_Print_Area_30_1_1">0</definedName>
    <definedName name="Excel_BuiltIn_Print_Area_31">0</definedName>
    <definedName name="Excel_BuiltIn_Print_Area_31_1">0</definedName>
    <definedName name="Excel_BuiltIn_Print_Area_31_1_1">0</definedName>
    <definedName name="Excel_BuiltIn_Print_Area_32">0</definedName>
    <definedName name="Excel_BuiltIn_Print_Area_32_1">0</definedName>
    <definedName name="Excel_BuiltIn_Print_Area_32_1_1">0</definedName>
    <definedName name="Excel_BuiltIn_Print_Area_33">0</definedName>
    <definedName name="Excel_BuiltIn_Print_Area_33_1">0</definedName>
    <definedName name="Excel_BuiltIn_Print_Area_33_1_1">0</definedName>
    <definedName name="Excel_BuiltIn_Print_Area_34">0</definedName>
    <definedName name="Excel_BuiltIn_Print_Area_34_1">0</definedName>
    <definedName name="Excel_BuiltIn_Print_Area_34_1_1">0</definedName>
    <definedName name="Excel_BuiltIn_Print_Area_35">0</definedName>
    <definedName name="Excel_BuiltIn_Print_Area_35_1">0</definedName>
    <definedName name="Excel_BuiltIn_Print_Area_35_1_1">0</definedName>
    <definedName name="Excel_BuiltIn_Print_Area_36">0</definedName>
    <definedName name="Excel_BuiltIn_Print_Area_36_1">0</definedName>
    <definedName name="Excel_BuiltIn_Print_Area_36_1_1">0</definedName>
    <definedName name="Excel_BuiltIn_Print_Area_37">0</definedName>
    <definedName name="Excel_BuiltIn_Print_Area_37_1">0</definedName>
    <definedName name="Excel_BuiltIn_Print_Area_37_1_1">0</definedName>
    <definedName name="Excel_BuiltIn_Print_Area_38">0</definedName>
    <definedName name="Excel_BuiltIn_Print_Area_38_1">0</definedName>
    <definedName name="Excel_BuiltIn_Print_Area_38_1_1">0</definedName>
    <definedName name="Excel_BuiltIn_Print_Area_39">0</definedName>
    <definedName name="Excel_BuiltIn_Print_Area_39_1">0</definedName>
    <definedName name="Excel_BuiltIn_Print_Area_39_1_1">0</definedName>
    <definedName name="Excel_BuiltIn_Print_Area_4">0</definedName>
    <definedName name="Excel_BuiltIn_Print_Area_4_1">0</definedName>
    <definedName name="Excel_BuiltIn_Print_Area_4_1_1">0</definedName>
    <definedName name="Excel_BuiltIn_Print_Area_4_1_1_1">0</definedName>
    <definedName name="Excel_BuiltIn_Print_Area_4_1_1_1_1">0</definedName>
    <definedName name="Excel_BuiltIn_Print_Area_40">0</definedName>
    <definedName name="Excel_BuiltIn_Print_Area_40_1">0</definedName>
    <definedName name="Excel_BuiltIn_Print_Area_40_1_1">0</definedName>
    <definedName name="Excel_BuiltIn_Print_Area_41">0</definedName>
    <definedName name="Excel_BuiltIn_Print_Area_41_1">0</definedName>
    <definedName name="Excel_BuiltIn_Print_Area_41_1_1">0</definedName>
    <definedName name="Excel_BuiltIn_Print_Area_42">0</definedName>
    <definedName name="Excel_BuiltIn_Print_Area_42_1">0</definedName>
    <definedName name="Excel_BuiltIn_Print_Area_42_1_1">0</definedName>
    <definedName name="Excel_BuiltIn_Print_Area_43">0</definedName>
    <definedName name="Excel_BuiltIn_Print_Area_43_1">0</definedName>
    <definedName name="Excel_BuiltIn_Print_Area_43_1_1">0</definedName>
    <definedName name="Excel_BuiltIn_Print_Area_44">0</definedName>
    <definedName name="Excel_BuiltIn_Print_Area_44_1">0</definedName>
    <definedName name="Excel_BuiltIn_Print_Area_44_1_1">0</definedName>
    <definedName name="Excel_BuiltIn_Print_Area_45">0</definedName>
    <definedName name="Excel_BuiltIn_Print_Area_45_1">0</definedName>
    <definedName name="Excel_BuiltIn_Print_Area_45_1_1">0</definedName>
    <definedName name="Excel_BuiltIn_Print_Area_46">0</definedName>
    <definedName name="Excel_BuiltIn_Print_Area_46_1">0</definedName>
    <definedName name="Excel_BuiltIn_Print_Area_46_1_1">0</definedName>
    <definedName name="Excel_BuiltIn_Print_Area_47">0</definedName>
    <definedName name="Excel_BuiltIn_Print_Area_47_1">0</definedName>
    <definedName name="Excel_BuiltIn_Print_Area_47_1_1">0</definedName>
    <definedName name="Excel_BuiltIn_Print_Area_48">0</definedName>
    <definedName name="Excel_BuiltIn_Print_Area_48_1">0</definedName>
    <definedName name="Excel_BuiltIn_Print_Area_48_1_1">0</definedName>
    <definedName name="Excel_BuiltIn_Print_Area_49">0</definedName>
    <definedName name="Excel_BuiltIn_Print_Area_49_1">0</definedName>
    <definedName name="Excel_BuiltIn_Print_Area_5">0</definedName>
    <definedName name="Excel_BuiltIn_Print_Area_5_1">0</definedName>
    <definedName name="Excel_BuiltIn_Print_Area_5_1_1">0</definedName>
    <definedName name="Excel_BuiltIn_Print_Area_5_1_1_1">0</definedName>
    <definedName name="Excel_BuiltIn_Print_Area_50">0</definedName>
    <definedName name="Excel_BuiltIn_Print_Area_50_1">0</definedName>
    <definedName name="Excel_BuiltIn_Print_Area_51">0</definedName>
    <definedName name="Excel_BuiltIn_Print_Area_51_1">0</definedName>
    <definedName name="Excel_BuiltIn_Print_Area_52">0</definedName>
    <definedName name="Excel_BuiltIn_Print_Area_52_1">0</definedName>
    <definedName name="Excel_BuiltIn_Print_Area_53">0</definedName>
    <definedName name="Excel_BuiltIn_Print_Area_53_1">0</definedName>
    <definedName name="Excel_BuiltIn_Print_Area_54">0</definedName>
    <definedName name="Excel_BuiltIn_Print_Area_54_1">0</definedName>
    <definedName name="Excel_BuiltIn_Print_Area_55">0</definedName>
    <definedName name="Excel_BuiltIn_Print_Area_55_1">0</definedName>
    <definedName name="Excel_BuiltIn_Print_Area_56">0</definedName>
    <definedName name="Excel_BuiltIn_Print_Area_56_1">0</definedName>
    <definedName name="Excel_BuiltIn_Print_Area_57">0</definedName>
    <definedName name="Excel_BuiltIn_Print_Area_57_1">0</definedName>
    <definedName name="Excel_BuiltIn_Print_Area_58">0</definedName>
    <definedName name="Excel_BuiltIn_Print_Area_58_1">0</definedName>
    <definedName name="Excel_BuiltIn_Print_Area_59">0</definedName>
    <definedName name="Excel_BuiltIn_Print_Area_59_1">0</definedName>
    <definedName name="Excel_BuiltIn_Print_Area_6">0</definedName>
    <definedName name="Excel_BuiltIn_Print_Area_6_1">0</definedName>
    <definedName name="Excel_BuiltIn_Print_Area_6_1_1">0</definedName>
    <definedName name="Excel_BuiltIn_Print_Area_6_1_1_1">0</definedName>
    <definedName name="Excel_BuiltIn_Print_Area_60">0</definedName>
    <definedName name="Excel_BuiltIn_Print_Area_60_1">0</definedName>
    <definedName name="Excel_BuiltIn_Print_Area_61">0</definedName>
    <definedName name="Excel_BuiltIn_Print_Area_61_1">0</definedName>
    <definedName name="Excel_BuiltIn_Print_Area_62">0</definedName>
    <definedName name="Excel_BuiltIn_Print_Area_62_1">0</definedName>
    <definedName name="Excel_BuiltIn_Print_Area_63">0</definedName>
    <definedName name="Excel_BuiltIn_Print_Area_63_1">0</definedName>
    <definedName name="Excel_BuiltIn_Print_Area_64">0</definedName>
    <definedName name="Excel_BuiltIn_Print_Area_64_1">0</definedName>
    <definedName name="Excel_BuiltIn_Print_Area_7">0</definedName>
    <definedName name="Excel_BuiltIn_Print_Area_7_1">0</definedName>
    <definedName name="Excel_BuiltIn_Print_Area_7_1_1">0</definedName>
    <definedName name="Excel_BuiltIn_Print_Area_7_1_1_1">0</definedName>
    <definedName name="Excel_BuiltIn_Print_Area_8">0</definedName>
    <definedName name="Excel_BuiltIn_Print_Area_8_1">0</definedName>
    <definedName name="Excel_BuiltIn_Print_Area_8_1_1">0</definedName>
    <definedName name="Excel_BuiltIn_Print_Area_8_1_1_1">0</definedName>
    <definedName name="Excel_BuiltIn_Print_Area_9">0</definedName>
    <definedName name="Excel_BuiltIn_Print_Area_9_1">0</definedName>
    <definedName name="Excel_BuiltIn_Print_Area_9_1_1">0</definedName>
    <definedName name="Excel_BuiltIn_Print_Titles" localSheetId="0">REKAPITULACIJA!$A$21:$AMJ$22</definedName>
    <definedName name="Excel_BuiltIn_Print_Titles_1">0</definedName>
    <definedName name="Excel_BuiltIn_Print_Titles_1_1">"""NA()"""</definedName>
    <definedName name="Excel_BuiltIn_Print_Titles_1_1_1">0</definedName>
    <definedName name="Excel_BuiltIn_Print_Titles_1_1_1_1">0</definedName>
    <definedName name="Excel_BuiltIn_Print_Titles_1_1_1_1_1">0</definedName>
    <definedName name="Excel_BuiltIn_Print_Titles_10">0</definedName>
    <definedName name="Excel_BuiltIn_Print_Titles_10_1">0</definedName>
    <definedName name="Excel_BuiltIn_Print_Titles_10_1_1">0</definedName>
    <definedName name="Excel_BuiltIn_Print_Titles_11">0</definedName>
    <definedName name="Excel_BuiltIn_Print_Titles_11_1">0</definedName>
    <definedName name="Excel_BuiltIn_Print_Titles_11_1_1">0</definedName>
    <definedName name="Excel_BuiltIn_Print_Titles_12">0</definedName>
    <definedName name="Excel_BuiltIn_Print_Titles_12_1">0</definedName>
    <definedName name="Excel_BuiltIn_Print_Titles_12_1_1">0</definedName>
    <definedName name="Excel_BuiltIn_Print_Titles_13">0</definedName>
    <definedName name="Excel_BuiltIn_Print_Titles_13_1">0</definedName>
    <definedName name="Excel_BuiltIn_Print_Titles_13_1_1">0</definedName>
    <definedName name="Excel_BuiltIn_Print_Titles_14">0</definedName>
    <definedName name="Excel_BuiltIn_Print_Titles_14_1">0</definedName>
    <definedName name="Excel_BuiltIn_Print_Titles_14_1_1">0</definedName>
    <definedName name="Excel_BuiltIn_Print_Titles_15">0</definedName>
    <definedName name="Excel_BuiltIn_Print_Titles_15_1">0</definedName>
    <definedName name="Excel_BuiltIn_Print_Titles_15_1_1">0</definedName>
    <definedName name="Excel_BuiltIn_Print_Titles_16">0</definedName>
    <definedName name="Excel_BuiltIn_Print_Titles_16_1">0</definedName>
    <definedName name="Excel_BuiltIn_Print_Titles_16_1_1">0</definedName>
    <definedName name="Excel_BuiltIn_Print_Titles_17">0</definedName>
    <definedName name="Excel_BuiltIn_Print_Titles_17_1">0</definedName>
    <definedName name="Excel_BuiltIn_Print_Titles_18">0</definedName>
    <definedName name="Excel_BuiltIn_Print_Titles_18_1">0</definedName>
    <definedName name="Excel_BuiltIn_Print_Titles_19">0</definedName>
    <definedName name="Excel_BuiltIn_Print_Titles_19_1">0</definedName>
    <definedName name="Excel_BuiltIn_Print_Titles_2">0</definedName>
    <definedName name="Excel_BuiltIn_Print_Titles_2_1">0</definedName>
    <definedName name="Excel_BuiltIn_Print_Titles_2_1_1">0</definedName>
    <definedName name="Excel_BuiltIn_Print_Titles_20">0</definedName>
    <definedName name="Excel_BuiltIn_Print_Titles_20_1">0</definedName>
    <definedName name="Excel_BuiltIn_Print_Titles_21">0</definedName>
    <definedName name="Excel_BuiltIn_Print_Titles_21_1">0</definedName>
    <definedName name="Excel_BuiltIn_Print_Titles_22">0</definedName>
    <definedName name="Excel_BuiltIn_Print_Titles_22_1">0</definedName>
    <definedName name="Excel_BuiltIn_Print_Titles_3">"""NA()"""</definedName>
    <definedName name="Excel_BuiltIn_Print_Titles_3_1">0</definedName>
    <definedName name="Excel_BuiltIn_Print_Titles_3_1_1">0</definedName>
    <definedName name="Excel_BuiltIn_Print_Titles_3_1_1_1">0</definedName>
    <definedName name="Excel_BuiltIn_Print_Titles_4">0</definedName>
    <definedName name="Excel_BuiltIn_Print_Titles_4_1">0</definedName>
    <definedName name="Excel_BuiltIn_Print_Titles_4_1_1">0</definedName>
    <definedName name="Excel_BuiltIn_Print_Titles_5">0</definedName>
    <definedName name="Excel_BuiltIn_Print_Titles_5_1">0</definedName>
    <definedName name="Excel_BuiltIn_Print_Titles_5_1_1">0</definedName>
    <definedName name="Excel_BuiltIn_Print_Titles_6">0</definedName>
    <definedName name="Excel_BuiltIn_Print_Titles_6_1">0</definedName>
    <definedName name="Excel_BuiltIn_Print_Titles_6_1_1">0</definedName>
    <definedName name="Excel_BuiltIn_Print_Titles_7">0</definedName>
    <definedName name="Excel_BuiltIn_Print_Titles_7_1">0</definedName>
    <definedName name="Excel_BuiltIn_Print_Titles_7_1_1">0</definedName>
    <definedName name="Excel_BuiltIn_Print_Titles_8">0</definedName>
    <definedName name="Excel_BuiltIn_Print_Titles_8_1">0</definedName>
    <definedName name="Excel_BuiltIn_Print_Titles_8_1_1">0</definedName>
    <definedName name="Excel_BuiltIn_Print_Titles_9">0</definedName>
    <definedName name="Excel_BuiltIn_Print_Titles_9_1">0</definedName>
    <definedName name="Excel_BuiltIn_Print_Titles_9_1_1">0</definedName>
    <definedName name="_xlnm.Print_Area" localSheetId="10">KLJUCAVNICARSKA_DELA!$A$1:$G$19</definedName>
    <definedName name="_xlnm.Print_Area" localSheetId="12">MIZARSKA_DELA!$A$1:$G$30</definedName>
    <definedName name="_xlnm.Print_Area" localSheetId="11">MIZARSKA_DELA_SPLOŠNO!$A$1:$G$101</definedName>
    <definedName name="_xlnm.Print_Area" localSheetId="5">MK_DELA!$A$1:$G$53</definedName>
    <definedName name="_xlnm.Print_Area" localSheetId="4">OBRTNISKA_DELA_SKUPAJ!$A$1:$G$15</definedName>
    <definedName name="_xlnm.Print_Area" localSheetId="2">ODSTRANJEVALNA_DELA!$A$1:$G$92</definedName>
    <definedName name="_xlnm.Print_Area" localSheetId="9">OKNA!$A$1:$G$14</definedName>
    <definedName name="_xlnm.Print_Area" localSheetId="1">PRIPRAVLJALNA_DELA!$A$1:$G$21</definedName>
    <definedName name="_xlnm.Print_Area" localSheetId="13">RAZNA_DELA!$A$1:$G$13</definedName>
    <definedName name="_xlnm.Print_Area" localSheetId="0">REKAPITULACIJA!$A$1:$F$31</definedName>
    <definedName name="_xlnm.Print_Area" localSheetId="7">SLIKOPLESKARSKA!$A$1:$G$15</definedName>
    <definedName name="_xlnm.Print_Area" localSheetId="6">TLAKARSKA_DELA!$A$1:$G$17</definedName>
    <definedName name="_xlnm.Print_Area" localSheetId="8">VRATA!$A$1:$G$25</definedName>
    <definedName name="_xlnm.Print_Area" localSheetId="3">ZIDARSKA_DELA!$A$1:$G$13</definedName>
    <definedName name="Print_Area_1">0</definedName>
    <definedName name="Print_Area_1_1">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3" l="1"/>
  <c r="G65" i="3"/>
  <c r="G9" i="2"/>
  <c r="G10" i="14"/>
  <c r="G8" i="14"/>
  <c r="G6" i="14"/>
  <c r="G26" i="13"/>
  <c r="G24" i="13"/>
  <c r="G23" i="13"/>
  <c r="G22" i="13"/>
  <c r="G19" i="13"/>
  <c r="G18" i="13"/>
  <c r="G17" i="13"/>
  <c r="G16" i="13"/>
  <c r="G14" i="13"/>
  <c r="G13" i="13"/>
  <c r="G12" i="13"/>
  <c r="G10" i="13"/>
  <c r="G8" i="13"/>
  <c r="G6" i="13"/>
  <c r="G5" i="13"/>
  <c r="G4" i="13"/>
  <c r="G14" i="11"/>
  <c r="G13" i="11"/>
  <c r="G12" i="11"/>
  <c r="E12" i="11"/>
  <c r="E9" i="11"/>
  <c r="G9" i="11" s="1"/>
  <c r="G11" i="10"/>
  <c r="G14" i="10" s="1"/>
  <c r="D24" i="1" s="1"/>
  <c r="G22" i="9"/>
  <c r="G20" i="9"/>
  <c r="G18" i="9"/>
  <c r="G15" i="9"/>
  <c r="E11" i="8"/>
  <c r="G11" i="8" s="1"/>
  <c r="E9" i="8"/>
  <c r="G9" i="8" s="1"/>
  <c r="G8" i="8"/>
  <c r="E8" i="8"/>
  <c r="E12" i="7"/>
  <c r="G12" i="7" s="1"/>
  <c r="E10" i="7"/>
  <c r="G10" i="7" s="1"/>
  <c r="G8" i="7"/>
  <c r="E8" i="7"/>
  <c r="G49" i="6"/>
  <c r="G48" i="6"/>
  <c r="E45" i="6"/>
  <c r="G45" i="6" s="1"/>
  <c r="G43" i="6"/>
  <c r="E43" i="6"/>
  <c r="G41" i="6"/>
  <c r="E41" i="6"/>
  <c r="E38" i="6"/>
  <c r="G38" i="6" s="1"/>
  <c r="E33" i="6"/>
  <c r="G33" i="6" s="1"/>
  <c r="G30" i="6"/>
  <c r="E30" i="6"/>
  <c r="G26" i="6"/>
  <c r="E26" i="6"/>
  <c r="E25" i="6"/>
  <c r="G25" i="6" s="1"/>
  <c r="E19" i="6"/>
  <c r="G19" i="6" s="1"/>
  <c r="E17" i="6"/>
  <c r="G17" i="6" s="1"/>
  <c r="G15" i="6"/>
  <c r="E15" i="6"/>
  <c r="E9" i="4"/>
  <c r="G9" i="4" s="1"/>
  <c r="E7" i="4"/>
  <c r="G7" i="4" s="1"/>
  <c r="G89" i="3"/>
  <c r="G87" i="3"/>
  <c r="G85" i="3"/>
  <c r="E82" i="3"/>
  <c r="G82" i="3" s="1"/>
  <c r="G80" i="3"/>
  <c r="G78" i="3"/>
  <c r="G77" i="3"/>
  <c r="G76" i="3"/>
  <c r="G73" i="3"/>
  <c r="G71" i="3"/>
  <c r="G69" i="3"/>
  <c r="G63" i="3"/>
  <c r="E63" i="3"/>
  <c r="G61" i="3"/>
  <c r="G58" i="3"/>
  <c r="G55" i="3"/>
  <c r="G52" i="3"/>
  <c r="G49" i="3"/>
  <c r="G46" i="3"/>
  <c r="G43" i="3"/>
  <c r="G41" i="3"/>
  <c r="G39" i="3"/>
  <c r="G38" i="3"/>
  <c r="G37" i="3"/>
  <c r="G34" i="3"/>
  <c r="G31" i="3"/>
  <c r="G30" i="3"/>
  <c r="G27" i="3"/>
  <c r="G24" i="3"/>
  <c r="G21" i="3"/>
  <c r="G18" i="3"/>
  <c r="G17" i="3"/>
  <c r="G14" i="3"/>
  <c r="G13" i="3"/>
  <c r="G10" i="3"/>
  <c r="G17" i="2"/>
  <c r="E15" i="2"/>
  <c r="G15" i="2" s="1"/>
  <c r="E13" i="2"/>
  <c r="G13" i="2" s="1"/>
  <c r="E11" i="2"/>
  <c r="G11" i="2" s="1"/>
  <c r="G13" i="14" l="1"/>
  <c r="D27" i="1" s="1"/>
  <c r="G25" i="9"/>
  <c r="D23" i="1" s="1"/>
  <c r="G30" i="13"/>
  <c r="D26" i="1" s="1"/>
  <c r="G19" i="11"/>
  <c r="D25" i="1" s="1"/>
  <c r="G15" i="8"/>
  <c r="D22" i="1" s="1"/>
  <c r="G12" i="4"/>
  <c r="D19" i="1" s="1"/>
  <c r="G92" i="3"/>
  <c r="D18" i="1" s="1"/>
  <c r="G16" i="7"/>
  <c r="D21" i="1" s="1"/>
  <c r="G21" i="2"/>
  <c r="D17" i="1" s="1"/>
  <c r="G53" i="6"/>
  <c r="D20" i="1" s="1"/>
  <c r="D30" i="1" l="1"/>
</calcChain>
</file>

<file path=xl/sharedStrings.xml><?xml version="1.0" encoding="utf-8"?>
<sst xmlns="http://schemas.openxmlformats.org/spreadsheetml/2006/main" count="512" uniqueCount="339">
  <si>
    <t>POPIS GRADBENO OBRTNIŠKIH DEL</t>
  </si>
  <si>
    <t>investitor:</t>
  </si>
  <si>
    <t>SB „DR. FRANCA DERGANCA“ NOVA GORICA</t>
  </si>
  <si>
    <t>Ulica padlih borcev 13A, 5290 Šempeter pri Gorici</t>
  </si>
  <si>
    <t>objekt:</t>
  </si>
  <si>
    <t>CT</t>
  </si>
  <si>
    <t>leto:</t>
  </si>
  <si>
    <t>REKAPITULACIJA</t>
  </si>
  <si>
    <t>PRIPRAVLJALNA DELA</t>
  </si>
  <si>
    <t>ODSTRANJEVALNA DELA</t>
  </si>
  <si>
    <t>ZIDARSKA DELA</t>
  </si>
  <si>
    <t>MK DELA</t>
  </si>
  <si>
    <t>TLAKARSKA DELA</t>
  </si>
  <si>
    <t>SLIKOPLESKARSKA DELA</t>
  </si>
  <si>
    <t>VRATA</t>
  </si>
  <si>
    <t>OKNA</t>
  </si>
  <si>
    <t>KLJUČAVNIČARSKA DELA</t>
  </si>
  <si>
    <t>MIZARSKA DELA + OPREMA</t>
  </si>
  <si>
    <t>RAZNA DELA</t>
  </si>
  <si>
    <t>SKUPAJ</t>
  </si>
  <si>
    <t>Opisi pozicij so skrajšani. Ponudba za izvedbo mora vsebovati vse stroške za kompletno
Izdelavo pozicije, tudi če v popisu niso eksplicitno navedeni.</t>
  </si>
  <si>
    <t>Pred izdelavo ponudbe je obvezen predhodni ogled objekta.</t>
  </si>
  <si>
    <t>V času gradnje je vključeno čiščenje dostopnih poti preko objekta, ki se bo izvajal po
Potrebi.</t>
  </si>
  <si>
    <t>enota</t>
  </si>
  <si>
    <t>količina</t>
  </si>
  <si>
    <t>cena</t>
  </si>
  <si>
    <t>Vrednost (€)</t>
  </si>
  <si>
    <t>01 001</t>
  </si>
  <si>
    <t>Ureditev gradbišča skladno s splošnim opisom in vsemi zahtevami koordinatorja za varnost.</t>
  </si>
  <si>
    <t>kom</t>
  </si>
  <si>
    <t>01 002</t>
  </si>
  <si>
    <t>Dobava in izdelava protiprašne stenske zaščite ter demontaža le te po zaključku del ter popravilo poškodb, ki bi nastale v času gradnje</t>
  </si>
  <si>
    <t>m2</t>
  </si>
  <si>
    <t>01 003</t>
  </si>
  <si>
    <t>Dobava in izdelava zavarovanja tlakov pred poškodbami
-lesene deske
-zaščita z juto</t>
  </si>
  <si>
    <t>01 004</t>
  </si>
  <si>
    <t>zaključno čiščenje prostorov (tlakov, oblog, pohištvene opreme) pred predajo naročniku.
Obračunana neto površina prostorov</t>
  </si>
  <si>
    <t>01 005</t>
  </si>
  <si>
    <t>Lahki delovni odri na delovnih stolicah do višine 2m 1x tlorisna površina</t>
  </si>
  <si>
    <t>2</t>
  </si>
  <si>
    <t>Vsa rušitvena in ostala dela se lahko pričnejo šele po odklopu vseh inštalacijskih
Priključkov.
Pri vseh pozicijah je potrebno upoštevati vse prenose.  Vključen je tudi iznos materiala
iz objekta In deponiranje na stalno deponijo s plačilom  vseh prispevkov.</t>
  </si>
  <si>
    <t xml:space="preserve"> </t>
  </si>
  <si>
    <t>02 001</t>
  </si>
  <si>
    <t>Demontaža lesene maske drsnih vrat.</t>
  </si>
  <si>
    <t>dim 720x40x2cm</t>
  </si>
  <si>
    <t>02 002</t>
  </si>
  <si>
    <t>Demontaža lesenih drsnih vrat vključno s kovinskimi podboji in vodilom. Vrata in podboji s svinčeno zaščito proti sevanju!</t>
  </si>
  <si>
    <t>dim 120x257cm</t>
  </si>
  <si>
    <t>dim 90x257cm</t>
  </si>
  <si>
    <t>02 003</t>
  </si>
  <si>
    <t>Demontaža lesenih krilnih vrat vključno s kovinskimi podboji. Vrata in podboji s svinčeno zaščito proti sevanju!</t>
  </si>
  <si>
    <t>dim 120x210+40cm</t>
  </si>
  <si>
    <t>dim 62x205cm</t>
  </si>
  <si>
    <t>02 004</t>
  </si>
  <si>
    <t>Demontaža okna s svinčenim steklom</t>
  </si>
  <si>
    <t>dim 81x90cm</t>
  </si>
  <si>
    <t>02 005</t>
  </si>
  <si>
    <t>Demontaža vertikalnih kovinskih kabelskih kanalov, inštalacije zaščititi pred nevarnostjo stika!</t>
  </si>
  <si>
    <t>dim 15x20x280cm</t>
  </si>
  <si>
    <t>02 006</t>
  </si>
  <si>
    <t>Demontaža lesenih kabin za preoblačenje, vključno z dvojnimi  krilnimi vrati in klopmi ter obešalniki. Stene in vrata s svinčeno zaščito!</t>
  </si>
  <si>
    <t>dim 119x117x280cm</t>
  </si>
  <si>
    <t>02 007</t>
  </si>
  <si>
    <t>Demontaža lesenih omar, različnih sestavov, predalniki, krilna vrata, steklena vrata, police...</t>
  </si>
  <si>
    <t>dim 100x50x280cm</t>
  </si>
  <si>
    <t>dim 334x60x260</t>
  </si>
  <si>
    <t>02 008</t>
  </si>
  <si>
    <t>Prestavitev lesenih omar, različnih sestavov, predalniki, krilna vrata, steklena vrata, police...  Omare se deponira za kasnejšo uporabo</t>
  </si>
  <si>
    <t>02 009</t>
  </si>
  <si>
    <t>Demontaža sanitarne keramike</t>
  </si>
  <si>
    <t>umivalnik</t>
  </si>
  <si>
    <t>školjka</t>
  </si>
  <si>
    <t>bide</t>
  </si>
  <si>
    <t>02 010</t>
  </si>
  <si>
    <t>Demontaža stenskih pip, enoročne mešalne baterije</t>
  </si>
  <si>
    <t>02 011</t>
  </si>
  <si>
    <t>Odstranitev inox tirnice s priklopi za medicinke pline. Elemente se deponira za kasnejšo uporabo</t>
  </si>
  <si>
    <t>02 012</t>
  </si>
  <si>
    <t>Demontaža inox pulta s koritoma in krilnimi vratci</t>
  </si>
  <si>
    <t>dim 200x60x90cm</t>
  </si>
  <si>
    <t>02 013</t>
  </si>
  <si>
    <t>Demontaža inox „gastro“ aparata – blateks</t>
  </si>
  <si>
    <t>dim 40x30x100cm</t>
  </si>
  <si>
    <t>02 014</t>
  </si>
  <si>
    <t>Demontaža lesene vgradne omare, vratna krila , police...</t>
  </si>
  <si>
    <t>dim 90x30x100cm</t>
  </si>
  <si>
    <t>02 015</t>
  </si>
  <si>
    <t>Demontaža stenskega ogledala s plastično poličko in lučjo</t>
  </si>
  <si>
    <t>dim 70x50cm</t>
  </si>
  <si>
    <t>02 016</t>
  </si>
  <si>
    <t>Demontaža lesenega konzolnega pulta</t>
  </si>
  <si>
    <t>dim 120x50cm</t>
  </si>
  <si>
    <t>02 017</t>
  </si>
  <si>
    <t>Demontaža lesene pregradne stene s krilnimi vrati. Stena in vrata so lesena na kovinski podkonstrukcij iz pohištvenih škatlastih profilov.</t>
  </si>
  <si>
    <t>Dim stene 200x257cm (vrata 70x205)</t>
  </si>
  <si>
    <t>02 018</t>
  </si>
  <si>
    <t>Odstranitev predelne stene  iz MK plošč , h=2,57m</t>
  </si>
  <si>
    <t>02 019</t>
  </si>
  <si>
    <t>Odklop in odstranitev obstoječe CT naprave</t>
  </si>
  <si>
    <t>02 020</t>
  </si>
  <si>
    <t>Odklop in odstranitev obstoječe stropne teleskopske „roke“ vključno s priključno pločevino</t>
  </si>
  <si>
    <t>02 021</t>
  </si>
  <si>
    <t xml:space="preserve">Odstranitev talne obloge, guma v ploščah  </t>
  </si>
  <si>
    <t>02 022</t>
  </si>
  <si>
    <t>Odstranitev spuščenega kovinskega stropa vključno s podkonstrukcijo in vgradnimi lučmi</t>
  </si>
  <si>
    <t>02 023</t>
  </si>
  <si>
    <t>rušitev obstoječih tlakov v sestavi 6cm estrih, 2cm stiropor za izvedbo talnih kanalov in nosilne ploščadi za CT</t>
  </si>
  <si>
    <t>02 024</t>
  </si>
  <si>
    <t>izvedba prebojev v obstoječih konstrukcijah  (AB,opeka), vključno s potrebno zidarsko obdelavo preboja.preboji različnih dimenzij , debelina cca. 20Cm</t>
  </si>
  <si>
    <t>15x45cm</t>
  </si>
  <si>
    <t>15x25cm</t>
  </si>
  <si>
    <t>15x15cm</t>
  </si>
  <si>
    <t>02 025</t>
  </si>
  <si>
    <t>demontaža kovinskih stropnih tirnic dolžine 8,12m.   Tirnice se deponira za mogočo kasnejšo uporabo – premontaža.</t>
  </si>
  <si>
    <t>02 026</t>
  </si>
  <si>
    <t>Odstranitev kovinskih lamel spuščenega demontažnega stropa  v hodniku nadzornega prostora angiografskega laboratorija, servisnem hodniku, ter hodniku za obiskovalce. strop se deponira za kasnejšo ponovno uporabo – izvedba stropnih kabelskih polic</t>
  </si>
  <si>
    <t>02 027</t>
  </si>
  <si>
    <t>Demontaža lesenih krilnih vrat vključno s kovinskimi podboji. Vrata na šprehodu v tehnični prostor</t>
  </si>
  <si>
    <t>dim 70x257cm</t>
  </si>
  <si>
    <t>02 028</t>
  </si>
  <si>
    <t>Povečava obstoječe vratne odprtine , prehod v tehnični prostor,  preboj v obstoječi opečni steni, vključno s potrebno zidarsko obdelavo preboja. Povečava odprtine za cca.  10x260 cm , debelina cca. 20Cm.</t>
  </si>
  <si>
    <t>izvedba preboja za vrata v obstoječi steni  (AB,opeka),vključno z izvedbo montažne preklade L= 130cm ter zidarsko obdelavo preboja.
Dim 100x260cm , debelina cca. 10Cm</t>
  </si>
  <si>
    <t>03 001</t>
  </si>
  <si>
    <t xml:space="preserve">Dobava materiala in zalivanje utorov ob talnih kabelskih kanalih z estrihom v debelini 8cm  </t>
  </si>
  <si>
    <t>m3</t>
  </si>
  <si>
    <t>03 002</t>
  </si>
  <si>
    <t>Dobava in vgrajevanje betona C25/30 za podstavek CT-ja skupaj s potrebno armaturno mrežo , skladno s statičnim preračunom</t>
  </si>
  <si>
    <t>OBRTNISKA DELA  - SPLOSNO</t>
  </si>
  <si>
    <t>Ponudnik ali izvajalec je dolžan pred pričetkom del opozoriti na morebitno tehnično
pomanjkljivost izvedenih detajlov, risb, opisov ali popisov del. Predloge potrdita
Projektant arhitekture in investitor.</t>
  </si>
  <si>
    <t>V sklop izvajalčeve ponudbe sodijo vsi delavniški načrti, ki jih pred izvedbo glede
tehnične pravilnosti, zahtevane kakovosti in izgleda potrdi odgovorni projektant
Arhitekture.</t>
  </si>
  <si>
    <t>Pred vgradnjo vseh materialov je potrebno vskladiti tehnične lastnosti materiala s požarno študijo.</t>
  </si>
  <si>
    <t>V primerih, kjer ni opredeljenega izvedbenega industrijskega detajla ali izdelka in za
vse izrisane detajle, mora izvajalec pred pričetkom izvedbe predlog predstaviti, izbor
Potrdita odgovorni projektant arhitekture in investitor.</t>
  </si>
  <si>
    <t>Vzorce vseh finalnih materialov, skladno s predloženimi projekti in opisi v popisu del,
je ponudnik dolžan predložiti projektantu v potrditev, kjer so možne alternativne
rešitve v izbiri materiala (finalne obloge površin, njegove obdelave, vidni in nevidni
pritrdilni materiali, pod konstrukcije, vzorci potiskov, okovje, obdelave stavbnega
pohištva in vsi ostali detajli), je pred izvedbo obvezno potrebno predložiti vzorce, ki jih
potrdita odgovorni projektant arhitekture in investitor. Vsi vgrajeni materiali morajo
imeti ustrezne certifikate kakovosti ISO po veljavnih zahtevah zakona RS in EU in
usklajene z CE znakom evropske skladnosti. Vsi materiali morajo biti skladni z določili
dajanja gradbenih proizvodov v promet po zakonodaji o gradbenih proizvodih, z
Zagotovljenim pogojem STS.</t>
  </si>
  <si>
    <t>Vse montažne predelne stene morajo biti izdelane v skladu z veljavnimi standardi in
tehničnimi predpisi (SIST EN 520, SIST EN 14195, SIST EN 1396, SIST EN 13963).
Upoštevati tudi SIST EN 13501- požarna klasifikacija gradbenih proizvodov in
Elementov stavb.</t>
  </si>
  <si>
    <t>Vse stike med betonom, opeko in montažnimi stenami je potrebno bandažirati, stike
MK oblog z ostalimi materiali  potrebno kitati z akrilnim kitom.
Vse stene se Dvakrat kitajo in brusijo in dvakrat slikajo s pralnimi barvami.</t>
  </si>
  <si>
    <t>Prostore zdravstvenih objektov glede na stopnjo higienskih zahtev opredeljuje SIST EN ISO 14644-1 - klasifikacija čistosti zraka, upoštevati tudi SIST EN ISO 11998:2006, ugotavljanje odpornosti proti mokremu drgnjenju in sposobnosti čiščenja prostorov.</t>
  </si>
  <si>
    <t>Upoštevati SIST EN ISO 12137-1 in 2:2006 ugotavljanje odpornosti proti praskam.</t>
  </si>
  <si>
    <t>Vključno z vsemi ojačitvami za montažo vrat v MK stene.</t>
  </si>
  <si>
    <t>04 001</t>
  </si>
  <si>
    <t>Dobava materiala in montaža lahkih suhomontažnih predelnih sten z obojestransko oblogo iz dvojnih   mavčno kartonskih plošč
-kovinska podkonstrukcija iz tipskih pocinkanih profilov (kot npr. sistemi Knauf),
-bandažiranje in kitanje stikov kot priprava za slikopleskarska dela
- 2x kitanje in brušenje
-vključno z ojačitvami glede na pozicijo opreme
-vmesna  vložena toplotna in zvočno izolacijo (mineralna volna) 6cm
-stike z masivno steno izvesti z akrilnim kitom</t>
  </si>
  <si>
    <t>-dvojna podkostrukcija (2x 7,5cm)
-2x vlagoodporne MK plošče
-2x MK plošče</t>
  </si>
  <si>
    <t>stena med wcjem in mamografijo</t>
  </si>
  <si>
    <t>-enojna podkostrukcija (7,5cm)
-2x MK plošče obojestransko</t>
  </si>
  <si>
    <t>stena pri kabini</t>
  </si>
  <si>
    <t>-enojna podkostrukcija (7,5cm)  
-2x vlagoodporne plošče
-2x MK plošče</t>
  </si>
  <si>
    <t>stena med wc in prostorom operaterjev</t>
  </si>
  <si>
    <t>04 002</t>
  </si>
  <si>
    <r>
      <t>Dobava materiala in montaža lahkih suhomontažnih stenskih oblog iz dvojnih MK plošč –</t>
    </r>
    <r>
      <rPr>
        <b/>
        <sz val="10"/>
        <color rgb="FF000000"/>
        <rFont val="Calibri1"/>
        <charset val="238"/>
      </rPr>
      <t xml:space="preserve"> stenska obloga s kovinsko </t>
    </r>
    <r>
      <rPr>
        <b/>
        <sz val="10"/>
        <color rgb="FF000000"/>
        <rFont val="Calibri1"/>
        <charset val="238"/>
      </rPr>
      <t xml:space="preserve">podkonstrukcijo svinčena pločevina kot </t>
    </r>
    <r>
      <rPr>
        <b/>
        <sz val="10"/>
        <color rgb="FF000000"/>
        <rFont val="Calibri1"/>
        <charset val="238"/>
      </rPr>
      <t>npr. Knauf K151</t>
    </r>
    <r>
      <rPr>
        <b/>
        <sz val="10"/>
        <color rgb="FF000000"/>
        <rFont val="Calibri1"/>
        <charset val="238"/>
      </rPr>
      <t xml:space="preserve">
</t>
    </r>
    <r>
      <rPr>
        <sz val="10"/>
        <color rgb="FF000000"/>
        <rFont val="Calibri1"/>
        <charset val="238"/>
      </rPr>
      <t>-kovinska podkonstrukcija
-trak iz svinčene pločevine na podkonstrukciji
-bandažiranje in kitanje stikov kot priprava za slikopleskarska dela
-2x kitanje in brušenje
-vključno z ojačitvami glede na pozicijo opreme
-stike z masivno steno izvesti z akrilnim kitom
-debelino zaščite ustrezno zmanjšati v oziru na  že obstoječo zaščiti sten – po izvedenih sondiranjih obstoječih sten</t>
    </r>
  </si>
  <si>
    <t>-stropni C profil 60x27, direktno pritrjevanje v steno
-1x zaščitna MK plošča s svinčeno pločevino
-1xMK plošča</t>
  </si>
  <si>
    <t>Zaščita 2,5mm  Pb</t>
  </si>
  <si>
    <t>Zaščita 3mm  Pb</t>
  </si>
  <si>
    <t>-stenski C profil 7,5cm
-1x zaščitna MK plošča s svinčeno pločevino  
-1xMK plošča</t>
  </si>
  <si>
    <t>04 003</t>
  </si>
  <si>
    <r>
      <t>Dobava materiala in montaža lahkih suhomontažnih stenskih oblog iz dvojnih MK plošč -</t>
    </r>
    <r>
      <rPr>
        <b/>
        <sz val="10"/>
        <color rgb="FF000000"/>
        <rFont val="Calibri1"/>
        <charset val="238"/>
      </rPr>
      <t xml:space="preserve"> Knauf W625</t>
    </r>
    <r>
      <rPr>
        <sz val="10"/>
        <color rgb="FF000000"/>
        <rFont val="Calibri1"/>
        <charset val="238"/>
      </rPr>
      <t xml:space="preserve"> (zapore vratnih odprtin – proti angiografiji in proti prostoru operaterjev)
-kovinska podkonstrukcija
-bandažiranje in kitanje stikov kot priprava za slikopleskarska dela
-2x kitanje in brušenje
-vključno z ojačitvami glede na pozicijo opreme
-vmesna  vložena toplotna in zvočno izolacijo (mineralna volna) 6cm
-stike z masivno steno izvesti z akrilnim kitom</t>
    </r>
  </si>
  <si>
    <t>-stenski C profil 7,5cm
-2xMK plošče</t>
  </si>
  <si>
    <t>notranja mk obloga s profilom proti angiografiji in prostoru operaterjev</t>
  </si>
  <si>
    <t>04 004</t>
  </si>
  <si>
    <r>
      <t>Dobava materiala in montaža lahkih suhomontažnih MK sten -</t>
    </r>
    <r>
      <rPr>
        <b/>
        <sz val="10"/>
        <color rgb="FF000000"/>
        <rFont val="Calibri1"/>
        <charset val="238"/>
      </rPr>
      <t xml:space="preserve">zaščitna stena </t>
    </r>
    <r>
      <rPr>
        <b/>
        <sz val="10"/>
        <color rgb="FF000000"/>
        <rFont val="Calibri1"/>
        <charset val="238"/>
      </rPr>
      <t xml:space="preserve">pred sevanjem s svinčeno pločevino kot. </t>
    </r>
    <r>
      <rPr>
        <b/>
        <sz val="10"/>
        <color rgb="FF000000"/>
        <rFont val="Calibri1"/>
        <charset val="238"/>
      </rPr>
      <t>Npr. Knauf K131</t>
    </r>
    <r>
      <rPr>
        <b/>
        <sz val="10"/>
        <color rgb="FF000000"/>
        <rFont val="Calibri1"/>
        <charset val="238"/>
      </rPr>
      <t xml:space="preserve">
</t>
    </r>
    <r>
      <rPr>
        <sz val="10"/>
        <color rgb="FF000000"/>
        <rFont val="Calibri1"/>
        <charset val="238"/>
      </rPr>
      <t>-kovinska podkonstrukcija
-bandažiranje in kitanje stikov kot priprava za slikopleskarska dela
-2x kitanje in brušenje
-vključno z ojačitvami glede na pozicijo opreme
-vmesna  vložena toplotna in zvočna izolacija (mineralna volna) 6cm
-stike z masivno steno izvesti z akrilnim kitom</t>
    </r>
  </si>
  <si>
    <t>-1x MK plošča
-1x zaščitna MK plošča s svinčeno pločevino
-stenski C profil 7,5cm, svinčen trak
-stenski C profil 7,5cm
-2x MK plošče</t>
  </si>
  <si>
    <t>debelina zaščite 3mm Pb</t>
  </si>
  <si>
    <t>stena proti rtg2</t>
  </si>
  <si>
    <t>-1x MK plošča
-1x zaščitna MK plošča s svinčeno pločevino
-stenski C profil 7,5cm, svinčen trak
-stenski C profil 7,5cm
-2 MK plošče -vlagoodporne</t>
  </si>
  <si>
    <t>stena proti  rtg2</t>
  </si>
  <si>
    <t>04 005</t>
  </si>
  <si>
    <t>Dobava in montaža kovinskega spuščenega stropa, obešenega na stenske L profile pri stikovanju gipsa in Armstronga. V konstrukcijo so vpete snemljive kovinske Hook on plošče Extra microperf. Rg 0701 s filcem dim. 2400 x 400 mm, barve Ral 9010. Plošče so prašno barvane , kar omogoča enostavno čiščenje in vzdrževanje. Stropne plošče so demontažne. Koeficient absorbcije zvoka: 0,55, zvočna izolativnost 30 dB.Razred čistosti stropa po EN ISO 16444-1: razred ISO 5. Stropne plošče in podkonstrukcija naj imajo 30 letno garancijo  proti povesu, kar bi bila lahko posledica napak v materialu ali proizvodnemu procesu.  Kot npr.: Armstrong Hook On Extramicroperf. 2400x400 mm . Vključno s prehodnim L profilom med Mk stropom in kovinskim stropom skupne dolžine 15,05m.</t>
  </si>
  <si>
    <t>04 006</t>
  </si>
  <si>
    <t>Dobava materiala in montaža stropov iz mavčno kartonskih plošč debeline 12,5 mm (kot npr. sistemi Knauf D112). Plošče se montirajo na kovinsko podkonstrukcijo iz tipskih pocinkanih profilov, fiksiranih na stropno nosilno konstrukcijo, kompletno z bandažiranjem in kitanjem stikov, kot priprava za slikopleskarska dela. Upoštevati je tudi kitanje z akrilnim kitom med stropom in zidom.</t>
  </si>
  <si>
    <t>04 007</t>
  </si>
  <si>
    <t>Dobava in izdelava tipskih revizijskih odprtin vključno s pokrovom iz mavčno kartonskih plošč</t>
  </si>
  <si>
    <t>dim 60x60 cm</t>
  </si>
  <si>
    <t>dim 40x40 cm</t>
  </si>
  <si>
    <t>Opisi pozicij so skrajšani. Ponudba za izvedbo mora vsebovati vse stroške za kompletno izdelavo pozicije, tudi če v popisu niso eksplicitno navedeni.</t>
  </si>
  <si>
    <t>Upoštevati je potrebno vse standarde zdravstvenih objektov glede na stopnjo higienskih zahtev, ki jih opredeljuje SIST EN ISO 14644-1 - klasifikacija čistosti zraka, glede na stopnjo varnosti opredeljuje IEC 60364-7-710, požarno odpornost po požarni študiji, zahteve v zvezi z lastnostmi materiala in izvedbo tlakov opredeljujejo SIST EN 651, SIST EN 649, SIST EN 685 in z njimi povezani standardi.</t>
  </si>
  <si>
    <t>05 001</t>
  </si>
  <si>
    <t>05 002</t>
  </si>
  <si>
    <t>05 003</t>
  </si>
  <si>
    <t>izdelava hidroizolacijskega premaza z mrežico (kot npr. MAPELASTIK ali enakovredno) v debelini 0,5 cm, ki se izvede še 10 cm na zid – hidroizolacija v WC-ju</t>
  </si>
  <si>
    <t>06 001</t>
  </si>
  <si>
    <t>Oplesk zidov s pralno obstojno barvo - polmat s predhodnim čiščenjem podlage, z vsemi pomožnimi deli, preddeli in prenosi, barva po izbiri projektanta, možnih več barv. Izbor finalnega opleska skladen s SIST EN ISO 11998:2006 in SIST EN ISO 12137-1 in 2:2006. Faze pleskanja so sledeče:
 - 1x akrilna impregnacija (kot npr. SPECTRA - HELIOS), 1x globinska impregnacija
 - 1-2x notranji kit  (kot npr. SPECTRA – HELIOS)
 - 2-3x končni pol mat premaz (kot npr.SPECTRA LATEX)
Finalne obdelave zidov bodo omogočale redno, temeljito čiščenje in razkuževanje.
PRALNOST - en 13300, razred 1-2 (DIN 53778-S)</t>
  </si>
  <si>
    <t>notranje stene prostorov</t>
  </si>
  <si>
    <t>zunanje stene – zapore prehodov</t>
  </si>
  <si>
    <t>06 002</t>
  </si>
  <si>
    <t>Oplesk stropov s pralno obstojno barvo - polmat s predhodnim čiščenjem podlage, z vsemi pomožnimi deli, preddeli in prenosi, barva po izbiri projektanta, možnih več barv. Izbor finalnega opleska skladen s SIST EN ISO 11998:2006 in SIST EN ISO 12137-1 in 2:2006. Faze pleskanja so sledeče:
 - 1x akrilna impregnacija (kot npr. SPECTRA - HELIOS), 1x globinska impregnacija
 - 1x notranji kit  (kot npr. SPECTRA – HELIOS)
 - 2-3x končni pol mat premaz (kot npr.SPECTRA LATEX)
Finalne obdelave stropov bodo omogočale redno, temeljito čiščenje in razkuževanje.
PRALNOST - en 13300, razred 1-2 (DIN 53778-S)</t>
  </si>
  <si>
    <t>Splošen opis za notranja vrata:
Notranja vrata so v kovinskih okvirjih s profilom z globoko brazdo (medicinski podboj). Kljuke morajo biti medicinske oblike, take, ki v največji meri izključujejo možnost nesreč in poškodb. Odpiranje vrat in montaža kljuk in bunk je po navodilih investitorja.</t>
  </si>
  <si>
    <t>V prostorih, kjer nastaja sevanje je predvidena svinčena
obloga vratnih okvirjev in kril ali uporaba svinčenega stekla na oknih.</t>
  </si>
  <si>
    <t>Krila so lesena v ultrapas izvedbi, troje nasadil. Zagotovljena mora biti  zvočna izolativnost vgrajenih vrat &gt;30 dB</t>
  </si>
  <si>
    <t>Požarna odpornost vrat mora biti skladna s požarnim načrtom bolnišnice</t>
  </si>
  <si>
    <t>Odpiranje vrat je skladno z zahtevami evakuacijskih poti.</t>
  </si>
  <si>
    <t>Barva podbojev in krila po izboru projektanta (svetlo siva oz. bela barva).</t>
  </si>
  <si>
    <t>Vrata , ki se odpirajo v prostor s CT aparatom morajo biti opremljena z varnostnim sistemom, ki bo preprečeval odpiranje vrat med ekspozicijami in ne bo dovoljeval ekspozicije, če vrata ne bodo zaprta (enostranska kljuka, elektromagnetno stikalo...).</t>
  </si>
  <si>
    <t>07 001</t>
  </si>
  <si>
    <r>
      <rPr>
        <b/>
        <sz val="11"/>
        <color rgb="FF000000"/>
        <rFont val="Arial CE"/>
        <charset val="238"/>
      </rPr>
      <t xml:space="preserve">VRATA V1 - </t>
    </r>
    <r>
      <rPr>
        <sz val="10"/>
        <color rgb="FF000000"/>
        <rFont val="Calibri"/>
        <family val="2"/>
        <charset val="238"/>
      </rPr>
      <t>dimenzije 90/255 cm, -enokrilna
-Zidarska odprtina 100/260 cm.</t>
    </r>
  </si>
  <si>
    <t>desno odpiranje</t>
  </si>
  <si>
    <t>07 002</t>
  </si>
  <si>
    <r>
      <rPr>
        <b/>
        <sz val="11"/>
        <color rgb="FF000000"/>
        <rFont val="Arial CE"/>
        <charset val="238"/>
      </rPr>
      <t xml:space="preserve">VRATA V2- </t>
    </r>
    <r>
      <rPr>
        <sz val="10"/>
        <color rgb="FF000000"/>
        <rFont val="Calibri"/>
        <family val="2"/>
        <charset val="238"/>
      </rPr>
      <t>dimenzije 90/255 cm, -enokrilna
-zidarska odprtina je 90/260 cm.
-</t>
    </r>
    <r>
      <rPr>
        <b/>
        <sz val="10"/>
        <color rgb="FF000000"/>
        <rFont val="Calibri2"/>
        <charset val="238"/>
      </rPr>
      <t xml:space="preserve">Zaščita vrat in podbojev proti sevanju </t>
    </r>
    <r>
      <rPr>
        <b/>
        <sz val="10"/>
        <color rgb="FF000000"/>
        <rFont val="Calibri2"/>
        <charset val="238"/>
      </rPr>
      <t>min 3mm Pb</t>
    </r>
  </si>
  <si>
    <t>levo odpiranje</t>
  </si>
  <si>
    <t>07 003</t>
  </si>
  <si>
    <r>
      <rPr>
        <b/>
        <sz val="11"/>
        <color rgb="FF000000"/>
        <rFont val="Arial CE"/>
        <charset val="238"/>
      </rPr>
      <t xml:space="preserve">VRATA VD1- </t>
    </r>
    <r>
      <rPr>
        <sz val="10"/>
        <color rgb="FF000000"/>
        <rFont val="Calibri"/>
        <family val="2"/>
        <charset val="238"/>
      </rPr>
      <t>dimenzije 90/260 cm,
-Drsna vrata
-predstenska vgradnja</t>
    </r>
  </si>
  <si>
    <t>07 004</t>
  </si>
  <si>
    <r>
      <rPr>
        <b/>
        <sz val="11"/>
        <color rgb="FF000000"/>
        <rFont val="Arial CE"/>
        <charset val="238"/>
      </rPr>
      <t xml:space="preserve">VRATA VD2- </t>
    </r>
    <r>
      <rPr>
        <sz val="10"/>
        <color rgb="FF000000"/>
        <rFont val="Calibri"/>
        <family val="2"/>
        <charset val="238"/>
      </rPr>
      <t xml:space="preserve">dimenzije 70/210 cm,
-Drsna vrata
-vgradna kaseta kot npr. „eclisse syntesis“
-vgradnja v MK steno
</t>
    </r>
  </si>
  <si>
    <t>V prostorih, kjer nastaja sevanje je predvidena svinčena
obloga okenskih okvirjev in kril in uporaba svinčenega stekla na oknih</t>
  </si>
  <si>
    <t>Vsa okna imajo ALU okenski okvir zasteklitev skladna s predpisi</t>
  </si>
  <si>
    <t>Požarna odpornost oken mora biti skladna s požarnim načrtom bolnišnice</t>
  </si>
  <si>
    <t>Barva vseh alu elementov je RAL 9007.</t>
  </si>
  <si>
    <r>
      <rPr>
        <b/>
        <sz val="11"/>
        <color rgb="FF000000"/>
        <rFont val="Arial CE"/>
        <charset val="238"/>
      </rPr>
      <t xml:space="preserve">OKNO O1- </t>
    </r>
    <r>
      <rPr>
        <sz val="10"/>
        <color rgb="FF000000"/>
        <rFont val="Calibri"/>
        <family val="2"/>
        <charset val="238"/>
      </rPr>
      <t>dimenzije 110/90 cm
Fiksna zasteklitev
-Zaščita okna proti sevanju</t>
    </r>
    <r>
      <rPr>
        <b/>
        <sz val="10"/>
        <color rgb="FF000000"/>
        <rFont val="Calibri2"/>
        <charset val="238"/>
      </rPr>
      <t xml:space="preserve"> min 2,5mm Pb</t>
    </r>
  </si>
  <si>
    <t>Opisi pozicij so skrajšani. Ponudba za izvedbo mora vsebovati vse stroške za kompletno izdelavo pozicije, tudi če v popisu niso eksplicitno navedeni. Pri vseh postavkah obvezno upoštevati tudi grafični del načrta arhitekture. V ceno je vključena zudi izdelava delavniških načrtov, ki jih potrdi odgovorni vodja projekta.</t>
  </si>
  <si>
    <t>Pred izdelavo konstrukcije je potrebno vzeti izmere na gradbišču.</t>
  </si>
  <si>
    <t>09 001</t>
  </si>
  <si>
    <t>Izdelava dobava in montaža priključne pločevine za teleskopsko roko za injektor vključno z konzolami do nosilnega stropa. Izdelava pločevine po specifikacijah ponudnika teleskopske roke. Pločevina dimenzije 400x400x15mm, pritrdilna pločevina 600x600x15mm, konzole iz škatel 30x30x4mm dolžine 1140mm, protikorozijsko zaščitena in prašno barvana v enakem RAL-u kot kovinski spuščen strop . Izdelava statičnih izračunov in delavniških načrtov . Vključno s pritrdilnim materialom</t>
  </si>
  <si>
    <t>kg</t>
  </si>
  <si>
    <t>09 003</t>
  </si>
  <si>
    <t>Dobava in montaža talnih kanalov s pokrovi v nivoju estriha kot npr, „elba TKND“  . Montaža z ekspanzijsko malto za podlivanje.</t>
  </si>
  <si>
    <t>TKND 250x60+20</t>
  </si>
  <si>
    <t>m1</t>
  </si>
  <si>
    <t>TKND 300x60+20</t>
  </si>
  <si>
    <t>TKND L koleno 250x60+20 (L=0,5m)</t>
  </si>
  <si>
    <t>kos</t>
  </si>
  <si>
    <t>MIZARSKA DELA + OPREMA – SPLOŠNO</t>
  </si>
  <si>
    <t>Pred izvedbo mora izbrani izvajalec izdelati delavniške načrte vseh netipskih elementov opreme in jih v
Potrditev posredovati projektantu in naročniku.</t>
  </si>
  <si>
    <t>Prav tako mora izbrani izvajalec pred naročilom v potrditev projektantu in naročniku posredovati seznam
Vseh tipskih elementov opreme.</t>
  </si>
  <si>
    <t>- Ponudnik opreme in glavni izvalalec GOI del morata medsebojno sodelovati in usklajevati dela.</t>
  </si>
  <si>
    <t>- Ponudniki morajo izdelati ponudbo skladno z zahtevami iz opisov in z upoštevanjem  tlorisne dispozicije opreme po prostorih.</t>
  </si>
  <si>
    <t>- Izbran ponudnik je dolžan izdelati in montirati opremo v celoti skladno z navedeno tehnično dokumentacijo.</t>
  </si>
  <si>
    <t>- V primeru ugotovitve neskladja načrtov z izvedbo prostorov je izvajalec dolžan izdelati in montirati opremo tako, da bo v celoti zagotovljena prilagojenost opreme dejanskim razmeram v prostoru (dimenzije, instalacijski priključki, vgrajena oprema).</t>
  </si>
  <si>
    <t>- Izvajalec je dolžan izdelati vzorčne izdelke za vsako podskupino izdelkov. Z izdelavo in dobavo lahko prične po potrditvi vzorčnih izdelkov.</t>
  </si>
  <si>
    <t>Zahteve v zvezi s kvaliteto materialov</t>
  </si>
  <si>
    <t>- iverne plošče, z nizko vsebnostjo formaldehidov, SIST EN 312</t>
  </si>
  <si>
    <t>- iverne plošče, vodoodporne, SIST EN 312</t>
  </si>
  <si>
    <t>- laminat (debeline manj kot 2mm), robni trakovi - SIST EN 438-3</t>
  </si>
  <si>
    <t>- HPL (dekorativni visokotlačni laminat) plošče (debeline več kot 2mm), SIST EN 438-4</t>
  </si>
  <si>
    <t>- nerjavna jeklena pločevina - AISI304 ali AISI 316</t>
  </si>
  <si>
    <t>- oplemenitena iverna plošča (iverna plošča oplemenitena z melaminom) - SIST EN 14322</t>
  </si>
  <si>
    <t>- "kerrock" - plošče iz kompozitnega materiala iz anorganskega polnila in polimernega akrilnega veziva z antibakteriološkim dodatkom</t>
  </si>
  <si>
    <t>Omare, viseče omarice, podstavne omarice</t>
  </si>
  <si>
    <t>- Korpus omar in omaric izdelan iz iverala debeline 18mm. Iz iverala debeline 18mm mora biti izdelan tudi hrbet omare.</t>
  </si>
  <si>
    <t>- Vrata omar in čela predalov morajo biti izdelana iz ivernih plošč + 2x laminat.</t>
  </si>
  <si>
    <t>- Robovi vrat in predalov so zaključeni z ABS nalimkom debeline vsaj 2mm. Robovi nalimka morajo biti posneti. ABS nalimki morajo biti v barvi laminata.</t>
  </si>
  <si>
    <t>- Police morajo biti izdelane iz iverala in morajo biti vsestransko robljene z robnim trakom. Robni trak mora biti v enaki barvi, kot so police.</t>
  </si>
  <si>
    <t>- Perforacija za police mora biti tudi na hrbtni strani.</t>
  </si>
  <si>
    <t>Pohištvene spone, vodila, sistemska ključavnica</t>
  </si>
  <si>
    <t>- Pohištvene spone (okovje) in vodila morajo biti kvalitetna, podobne kvalitete kot npr. BLUM, sistemske ključavnice podobne kvalitete kot npr. HAFELE.</t>
  </si>
  <si>
    <t>- Okovje za vrata omar in omaric mora zagotavljati vsaj 60.000 odpiranj.</t>
  </si>
  <si>
    <t>Montaža</t>
  </si>
  <si>
    <t>- Pred montažo preveriti dimenzije prostora.</t>
  </si>
  <si>
    <t>- Pred montažo preveriti mikrolokacije instalacijskih priključkov.</t>
  </si>
  <si>
    <t>- V cenah izdelkov morajo biti zajete tudi vse zaključne letve.</t>
  </si>
  <si>
    <t>- V cenah izdelkov mora biti zajeto celotno okovje in pritrdilni material.</t>
  </si>
  <si>
    <t>- Ponudniki morajo izdelati ponudbo skladno z zahtevami iz opisov in z upoštevanjem tlorisne dispozicije opreme po prostorih.</t>
  </si>
  <si>
    <t>- V primerih, ko so predelne stene na objektu suhomontažne (2x dvoslojne mavčne plošče na nosilni podkonstrukciji), je pri izvedbi in montaži opreme potrebno preveriti ali je v steni, na katero bo montirana oprema, vgrajena ojačitev.</t>
  </si>
  <si>
    <t>- V kolikor ojačitev v steni ni izvedena, se mora pri montaži uporabiti moly vijake za votle konstrukcije (stene).</t>
  </si>
  <si>
    <t>DELOVNI PULTI, LESENA STRUKTURA, KERROCK DELOVNA POVRŠINA</t>
  </si>
  <si>
    <t>Stene korpusa podstavnih omaric so izdelane iz obojestransko laminiranih iveral plošč. Laminat v teksturi in barvi po dogovoru z arhitektom. Debelina stranskih sten, zgornje in spodnje površine ter hrbta je 18mm.</t>
  </si>
  <si>
    <t>Delovna površina pulta je izdelana iz iverne plošče debeline 24mm, s finalno površino iz antibakterijskega Kerrocka, debeline 12mm.</t>
  </si>
  <si>
    <t>Delovna površina je izvedena v enem kosu skupaj s pomivalnim koritom, z zaobljenimi robovi med stranicami.</t>
  </si>
  <si>
    <t>Ob sprednjem robu pulta je finalna površina zakrivljena v odkap, ob zadnjem robu pa v obstensko zaokrožnico višine 50mm, s tesnilnim profilom iz gume v celotni dolžini pulta.</t>
  </si>
  <si>
    <t>Pomivalno korito je iz Kerrocka debeline 18mm, dimenzije 400/400mm, globine 200mm, brez preliva. Korito je opremljeno s sifonom.</t>
  </si>
  <si>
    <t>Zapora podnožja je višine 100mm, nasajena na nogice omaric. Stik s tlemi je zatesnjen.</t>
  </si>
  <si>
    <t>Vrata omaric so iz iveral plošč debeline 18mm, laminirane enako, kot stene pulta. Smer odpiranja vrat skladno s priloženo shemo.</t>
  </si>
  <si>
    <r>
      <t>Vrata so pritrjena s sponami (šarnirji) iz polne kovine, z zapiralno vzmetno avtomatiko in blažilnim sistemom, z odpiranjem do kota 110</t>
    </r>
    <r>
      <rPr>
        <sz val="9"/>
        <color rgb="FF000000"/>
        <rFont val="Symbol"/>
        <family val="1"/>
        <charset val="2"/>
      </rPr>
      <t>°</t>
    </r>
    <r>
      <rPr>
        <sz val="9"/>
        <color rgb="FF000000"/>
        <rFont val="Arial Narrow"/>
        <family val="2"/>
        <charset val="238"/>
      </rPr>
      <t>.</t>
    </r>
  </si>
  <si>
    <t>Police so iz iveral plošč debeline 18mm, laminirane po dogovoru z arhitektom. Postavljene so na točkovne jeklene nastavke z možnostjo postavitve na poljubno višino.</t>
  </si>
  <si>
    <t>Robni trakovi so ABS debeline 2mm, v teksturi in barvi po dogovoru z arhitektom.</t>
  </si>
  <si>
    <t>Predali so s polnim izvlekom. Čelne ploskve so iz iveral plošč debeline 18mm, laminirane enako, kot stene pulta. Stranice in dno predalov je iz iveral plošč debeline 12mm.</t>
  </si>
  <si>
    <t>Okovje predalov je izvedeno z drsnim sistemom v jekleni strukturi, z valjčki iz tehnične plastične mase. Samozapiralni mehanizem je opremljen z blažilcem trkov.</t>
  </si>
  <si>
    <t>Ročaji so dolžine 240mm, dvotočkovno pritrjeni.</t>
  </si>
  <si>
    <t>Vrata so opremljena s pohištveno ključavnico. Predali so opremljeni s centralno ključavnico za sočasno zaklepanje vseh predalov.</t>
  </si>
  <si>
    <r>
      <rPr>
        <sz val="10"/>
        <color rgb="FF000000"/>
        <rFont val="Arial CE"/>
        <charset val="238"/>
      </rPr>
      <t xml:space="preserve">Nogice so višine 100mm, z možnostjo </t>
    </r>
    <r>
      <rPr>
        <sz val="10"/>
        <color rgb="FF000000"/>
        <rFont val="Arial CE"/>
        <charset val="238"/>
      </rPr>
      <t xml:space="preserve">višinske regulacije </t>
    </r>
    <r>
      <rPr>
        <sz val="9"/>
        <color rgb="FF000000"/>
        <rFont val="Symbol"/>
        <family val="1"/>
        <charset val="2"/>
      </rPr>
      <t>±</t>
    </r>
    <r>
      <rPr>
        <sz val="9"/>
        <color rgb="FF000000"/>
        <rFont val="Arial Narrow"/>
        <family val="2"/>
        <charset val="238"/>
      </rPr>
      <t>10mm.</t>
    </r>
  </si>
  <si>
    <t>VISEČE OMARICE, LESENA STRUKTURA</t>
  </si>
  <si>
    <t>Stene korpusa so izdelane iz obojestransko laminiranih iveral plošč. Laminat v teksturi in barvi po dogovoru z arhitektom. Debelina stranskih sten, zgornje in spodnje površine ter hrbta je 18mm.</t>
  </si>
  <si>
    <t>Vrata so iz iveral plošč debeline 18mm, laminirane enako, kot stene omare. Smer odpiranja vrat skladno s priloženo shemo.</t>
  </si>
  <si>
    <t>Vrata so opremljena s pohištveno oz. trozaporno pohištveno ključavnico.</t>
  </si>
  <si>
    <t>MIZE</t>
  </si>
  <si>
    <t>Delovna površina mize je izdelana iz iverne plošče debeline 28 mm, obojestransko laminirane po dogovoru z arhitektom.</t>
  </si>
  <si>
    <t>Podnožje je izvedeno iz medsebojno spojenih jeklenih pravokotnih profilov, prašno barvanih v RAL po dogovoru z arhitektom.</t>
  </si>
  <si>
    <t>Noge so spodaj zaključene s sistemskimi talnimi nastavki, z možnostjo višinske regulacije.</t>
  </si>
  <si>
    <t>Tipski nosilec za računalnik - RK, dimenzij cca. 250/500/500 mm, iz jeklene perforirane pločevine, po dogovoru z arhitektom, montiran pod delovno površino pulta, z možnostjo kasnejše premontaže.</t>
  </si>
  <si>
    <t>PREDALČNIKI</t>
  </si>
  <si>
    <t>Čelne ploskve predalov so iz iveral plošč debeline 18mm, laminirane enako, kot stene predalčnika. Stranice so iz krivljene jeklene pločevine, dno predalov je iz iveral plošč debeline 12mm.</t>
  </si>
  <si>
    <t>Okovje predalov je izvedeno z drsnim sistemom v jekleni strukturi, z valjčki iz tehnične plastične mase.</t>
  </si>
  <si>
    <t>Predali so opremljeni s centralno ključavnico za sočasno zaklepanje vseh predalov.</t>
  </si>
  <si>
    <t>Predalčnik stoji na kolesih z možnostjo zavijanja v krogu, višine 100mm, v jekleni strukturi, z gumijasto povozno površino. Opremljeni so z nožno zavoro.</t>
  </si>
  <si>
    <t>OMARA</t>
  </si>
  <si>
    <t>Vrata so iz iveral plošč debeline 18mm, laminirane enako, kot stene omare.</t>
  </si>
  <si>
    <t>Zapora podnožja je alu pločevina debeline 2mm, eloksirana, višine 100mm, nasajena na nogice omare. Stik s tlemi je zatesnjen.</t>
  </si>
  <si>
    <t>Obešalne kljukice so jeklene, pritrjene na steno omare.</t>
  </si>
  <si>
    <t>Vrata so opremljena s pohištveno ključavnico.</t>
  </si>
  <si>
    <r>
      <t xml:space="preserve">Nogice so višine 100mm, z možnostjo višinske regulacije </t>
    </r>
    <r>
      <rPr>
        <sz val="9"/>
        <color rgb="FF000000"/>
        <rFont val="Symbol"/>
        <family val="1"/>
        <charset val="2"/>
      </rPr>
      <t>±</t>
    </r>
    <r>
      <rPr>
        <sz val="9"/>
        <color rgb="FF000000"/>
        <rFont val="Arial Narrow"/>
        <family val="2"/>
        <charset val="238"/>
      </rPr>
      <t>10mm.</t>
    </r>
  </si>
  <si>
    <t>STOLI</t>
  </si>
  <si>
    <t>pisarniški stol, vrtljiv brez naslona za roke. Naslon in sedalo sedežne školjke iz okolju prijazne umetne mase, z možnostjo reciklaže, barvana po celotnem prerezu materiala, po dogovoru z arhitektom.</t>
  </si>
  <si>
    <t>Površina sedeža omogoča enostavno vzdrževanje in čiščenje s kemičnimi čistili.</t>
  </si>
  <si>
    <t>Jekleno ogrodje, z barvano finalno obdelavo. Plinski dvižni mehanizem. Podnožje z gumiranimi kolesi.</t>
  </si>
  <si>
    <t>08 001</t>
  </si>
  <si>
    <t>DP1</t>
  </si>
  <si>
    <r>
      <rPr>
        <b/>
        <sz val="11"/>
        <color rgb="FF000000"/>
        <rFont val="Arial CE"/>
        <charset val="238"/>
      </rPr>
      <t>kerrock blok dim:250/60/90cm</t>
    </r>
    <r>
      <rPr>
        <sz val="10"/>
        <color rgb="FF000000"/>
        <rFont val="Calibri"/>
        <family val="2"/>
        <charset val="238"/>
      </rPr>
      <t xml:space="preserve"> (Komplet vsebuje elemente NO1, NO2 X 2 in NO3), delovni pult iz kerrocka, lesena struktura iz iverala, vrata omar iz HPL, omara izdelana po shemi! Delovna površina je izvedena v enem kosu skupaj s pomivalnim kerrock koritom. Korito 40x40x20cm, brez preliva , Korito je opremljeno s sifonom.</t>
    </r>
  </si>
  <si>
    <t>NO1</t>
  </si>
  <si>
    <t>zaprti delovni pult dim:100/60/90 z vgrajenim  umivalnikom za roke in opremo (dozatorji za milo, razkužilo in toaletne brisačke - vsi stenske izvedbe), 1 vmesna polica</t>
  </si>
  <si>
    <t>NO2</t>
  </si>
  <si>
    <t>delovni pult dim.:  50/60/90 s predali, 4 predali po celi dolžini</t>
  </si>
  <si>
    <t>VO1</t>
  </si>
  <si>
    <t>viseče omarice dim.: 100/40/60, 1 vmesna polica na prekat (skupno 1 polica)</t>
  </si>
  <si>
    <t>VO2</t>
  </si>
  <si>
    <t>viseče omarice dim.: 100/60/74, 1 vmesna polica na prekat (skupno 1 polica)</t>
  </si>
  <si>
    <t>08 002</t>
  </si>
  <si>
    <t>DP2</t>
  </si>
  <si>
    <r>
      <rPr>
        <b/>
        <sz val="11"/>
        <color rgb="FF000000"/>
        <rFont val="Arial CE"/>
        <charset val="238"/>
      </rPr>
      <t>kerrock blok dim:82/40/90cm</t>
    </r>
    <r>
      <rPr>
        <sz val="10"/>
        <color rgb="FF000000"/>
        <rFont val="Calibri"/>
        <family val="2"/>
        <charset val="238"/>
      </rPr>
      <t xml:space="preserve"> (Komplet vsebuje elemente NO4 ), delovni pult iz kerrocka, lesena struktura iz iverala, vrata omar iz HPL, omara izdelana po shemi! Delovna površina je izvedena v enem kosu skupaj s pomivalnim kerrock koritom. Korito 40x25x20cm, brez preliva , Korito je opremljeno s sifonom.</t>
    </r>
  </si>
  <si>
    <t>NO3</t>
  </si>
  <si>
    <t>zaprti delovni pult dim:82/40/90 z vgrajenim  umivalnikom za roke in opremo (dozatorji za milo, razkužilo in toaletne brisačke - vsi stenske izvedbe)</t>
  </si>
  <si>
    <t>OG</t>
  </si>
  <si>
    <t>ogledalo dim 110x160cm</t>
  </si>
  <si>
    <t>08 003</t>
  </si>
  <si>
    <t>O1</t>
  </si>
  <si>
    <t>omara dim:95x60x255cm
lesena struktura iz iverala, vrata omar iz HPL, omara izdelana po shemi!
5 vmesnih polic</t>
  </si>
  <si>
    <t>08 004</t>
  </si>
  <si>
    <t>MI1</t>
  </si>
  <si>
    <t>miza dim: 190x70cm</t>
  </si>
  <si>
    <t>MI2</t>
  </si>
  <si>
    <t>miza dim: 152x70cm</t>
  </si>
  <si>
    <t>PR</t>
  </si>
  <si>
    <t>predalnik mobilni dim:50x40x65cm</t>
  </si>
  <si>
    <t>08 005</t>
  </si>
  <si>
    <t>KAB</t>
  </si>
  <si>
    <r>
      <rPr>
        <b/>
        <sz val="11"/>
        <color rgb="FF000000"/>
        <rFont val="Arial CE"/>
        <charset val="238"/>
      </rPr>
      <t>Kabina za preoblačenje</t>
    </r>
    <r>
      <rPr>
        <sz val="10"/>
        <color rgb="FF000000"/>
        <rFont val="Calibri"/>
        <family val="2"/>
        <charset val="238"/>
      </rPr>
      <t xml:space="preserve"> izdelana iz lesenih
montažnih sten. Stene sestavljene iz  laminiranih iveric debeline 18mm in lesene podkonstrukcije. Pri stenah kabine in vratih je zahtevana zaščita pred sevanjem min 2,5mm Pb (glej predlog zaščite pred sevanjem) . Ultrapas   v barvah po izboru projektanta. Kabina je sestavljena iz štirih sten, obloge in iz  štirih enokrilnih vrat. Kabino se montira po uvozu CT-aparata in končanih gradbeno obrtniških delih – omogočena kasnejša demontaža. Dimenzije kabine 2,35 x 1,18 x 2,90m.</t>
    </r>
  </si>
  <si>
    <t>KV1</t>
  </si>
  <si>
    <t>Vrata svetla dim.  2,56 x 0,70m pb=2,5mm</t>
  </si>
  <si>
    <t>KV2</t>
  </si>
  <si>
    <t>Vrata svetla dim.  2,56x 0,70m</t>
  </si>
  <si>
    <t>KL</t>
  </si>
  <si>
    <t>klop dim. 30 x 96 x 45 cm</t>
  </si>
  <si>
    <t>08 007</t>
  </si>
  <si>
    <t>ST1</t>
  </si>
  <si>
    <t>stol pisarniški (npr. infiniti MIT), barva po izboru projektanta</t>
  </si>
  <si>
    <r>
      <t xml:space="preserve">Meritve Pb zaščite
</t>
    </r>
    <r>
      <rPr>
        <sz val="10"/>
        <color rgb="FF000000"/>
        <rFont val="Calibri1"/>
        <charset val="238"/>
      </rPr>
      <t xml:space="preserve">Izdelava kontrolnih meritev stenske Pb </t>
    </r>
    <r>
      <rPr>
        <sz val="10"/>
        <color rgb="FF000000"/>
        <rFont val="Calibri1"/>
        <charset val="238"/>
      </rPr>
      <t xml:space="preserve">zaščite s strani pooblaščenega zavoda RS </t>
    </r>
    <r>
      <rPr>
        <sz val="10"/>
        <color rgb="FF000000"/>
        <rFont val="Calibri1"/>
        <charset val="238"/>
      </rPr>
      <t xml:space="preserve">ter izdelava poročila o rezultatih meritev </t>
    </r>
    <r>
      <rPr>
        <sz val="10"/>
        <color rgb="FF000000"/>
        <rFont val="Calibri1"/>
        <charset val="238"/>
      </rPr>
      <t>in pridobitev pozitivnega mnenja</t>
    </r>
  </si>
  <si>
    <t>09 002</t>
  </si>
  <si>
    <r>
      <rPr>
        <sz val="10"/>
        <color rgb="FF000000"/>
        <rFont val="Calibri1"/>
        <charset val="238"/>
      </rPr>
      <t>Požarne zatesnitve</t>
    </r>
    <r>
      <rPr>
        <sz val="10"/>
        <color rgb="FF000000"/>
        <rFont val="Calibri1"/>
        <charset val="238"/>
      </rPr>
      <t xml:space="preserve">
Dobava in montaža požarnih blazinic za </t>
    </r>
    <r>
      <rPr>
        <sz val="10"/>
        <color rgb="FF000000"/>
        <rFont val="Calibri1"/>
        <charset val="238"/>
      </rPr>
      <t xml:space="preserve">zatesnitev prehodov inštalacij skozi </t>
    </r>
    <r>
      <rPr>
        <sz val="10"/>
        <color rgb="FF000000"/>
        <rFont val="Calibri1"/>
        <charset val="238"/>
      </rPr>
      <t xml:space="preserve">požarne sektorje, po navodilih izdelovalca </t>
    </r>
    <r>
      <rPr>
        <sz val="10"/>
        <color rgb="FF000000"/>
        <rFont val="Calibri1"/>
        <charset val="238"/>
      </rPr>
      <t>požarnega izkaza</t>
    </r>
  </si>
  <si>
    <t>kpl</t>
  </si>
  <si>
    <r>
      <t xml:space="preserve">Prehod na streho
</t>
    </r>
    <r>
      <rPr>
        <sz val="10"/>
        <color rgb="FF000000"/>
        <rFont val="Calibri1"/>
        <charset val="238"/>
      </rPr>
      <t xml:space="preserve">Dobava in izdelava kanala za prehod  </t>
    </r>
    <r>
      <rPr>
        <sz val="10"/>
        <color rgb="FF000000"/>
        <rFont val="Calibri1"/>
        <charset val="238"/>
      </rPr>
      <t xml:space="preserve">inštalacij na streho. Za prehod se uporabi </t>
    </r>
    <r>
      <rPr>
        <sz val="10"/>
        <color rgb="FF000000"/>
        <rFont val="Calibri1"/>
        <charset val="238"/>
      </rPr>
      <t xml:space="preserve">obstoječ svetlobnik, ki se ga dodatno </t>
    </r>
    <r>
      <rPr>
        <sz val="10"/>
        <color rgb="FF000000"/>
        <rFont val="Calibri1"/>
        <charset val="238"/>
      </rPr>
      <t xml:space="preserve">hidoizolira , ter predela z zahtevanimi </t>
    </r>
    <r>
      <rPr>
        <sz val="10"/>
        <color rgb="FF000000"/>
        <rFont val="Calibri1"/>
        <charset val="238"/>
      </rPr>
      <t xml:space="preserve">odkapnimi pločevinami in kleparskimi </t>
    </r>
    <r>
      <rPr>
        <sz val="10"/>
        <color rgb="FF000000"/>
        <rFont val="Calibri1"/>
        <charset val="238"/>
      </rPr>
      <t xml:space="preserve">zaključki. Dim svetlobnika cca. </t>
    </r>
    <r>
      <rPr>
        <sz val="10"/>
        <color rgb="FF000000"/>
        <rFont val="Calibri1"/>
        <charset val="238"/>
      </rPr>
      <t>90X90x90cm</t>
    </r>
  </si>
  <si>
    <t>OPOMBA: Vse naprave in elementi v popisu so navedeni primeroma. Vse naprave in
elemente se mora dobaviti z ustreznimi certifikati, atesti,  garancijami in navodili.
Vsa dela na objektu se morajo izvajati v skladu z načrti ter popisi materiala in del
faze PZI. Vsa komercialna imena in opisi elementov so navedeni izključno z namenom
opisati želeno kvaliteto opreme. Izvajalec lahko ponudi enakovredno ali boljšo.</t>
  </si>
  <si>
    <t>Vključno s skrito kovinsko podkonstrukcijo – ojačitve v MK stenah glede na pozicije
Opreme</t>
  </si>
  <si>
    <r>
      <t>Dobava in montaža homogene elektroprevodne talne obloge iz kavčuka deb. 3 mm (kot npr.NORAMENT 928 GRANO ED), v ploščah 1 x 1 m. Talna obloga mora ustrezati</t>
    </r>
    <r>
      <rPr>
        <strike/>
        <sz val="10"/>
        <color rgb="FFFF0000"/>
        <rFont val="Calibri2"/>
        <charset val="238"/>
      </rPr>
      <t xml:space="preserve"> </t>
    </r>
    <r>
      <rPr>
        <sz val="10"/>
        <color rgb="FF000000"/>
        <rFont val="Calibri"/>
        <family val="2"/>
        <charset val="238"/>
      </rPr>
      <t>EN 13 501-1-Cfl S1 ognjevarnost, min. R9 varnost zdrsa, trdnost po ISO 7619 92 shoreA, dimenzijska stabilnost EN ISO 23 999 = +/- 0,3%, odpornost proti obrabi po ISO 4649, barvo izbere projektant. Talna obloga ze vzdržuje s poliranjem.  V ceni je potrebno upoštevati obstensko zaokrožnico v višini do 10 cm in predhodno izravnavo podlage vključno s predpremazom in vsemi pomožnimi deli. Barva po izboru projektanta.</t>
    </r>
  </si>
  <si>
    <r>
      <t>Dobava in montaža homogene stenske obloge iz kavčuka deb. 3 mm (kot npr.NORAMENT GRANO), v ploščah 1 x 1 m.  Obloga mora ustrezati</t>
    </r>
    <r>
      <rPr>
        <strike/>
        <sz val="10"/>
        <color rgb="FFFF0000"/>
        <rFont val="Calibri2"/>
        <charset val="238"/>
      </rPr>
      <t xml:space="preserve"> </t>
    </r>
    <r>
      <rPr>
        <sz val="10"/>
        <color rgb="FF000000"/>
        <rFont val="Calibri"/>
        <family val="2"/>
        <charset val="238"/>
      </rPr>
      <t>EN 13 501-1-Cfl S1 ognjevarnost, min. R9 varnost zdrsa, trdnost po ISO 7619 92 shoreA, dimenzijska stabilnost EN ISO 23 999 = +/- 0,3%, odpornost proti obrabi po ISO 4649, barvo izbere projektant.  Obloga ze vzdržuje s poliranjem.  V ceni je potrebno upoštevati  predhodno izravnavo podlage vključno s predpremazom in vsemi pomožnimi deli. Barva po izboru projektanta
Obloga za umivalnikom v wc-ju (do1.3) in obloga nad pultom s koritom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</si>
</sst>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quot;.&quot;m&quot;.&quot;yy"/>
    <numFmt numFmtId="165" formatCode="[$-424]#,##0.00"/>
    <numFmt numFmtId="166" formatCode="[$-424]General"/>
    <numFmt numFmtId="167" formatCode="#,##0.000"/>
    <numFmt numFmtId="168" formatCode="#,##0.00&quot; &quot;[$€-424];[Red]&quot;-&quot;#,##0.00&quot; &quot;[$€-424]"/>
  </numFmts>
  <fonts count="38">
    <font>
      <sz val="11"/>
      <color rgb="FF000000"/>
      <name val="Arial CE"/>
      <charset val="238"/>
    </font>
    <font>
      <sz val="11"/>
      <color rgb="FF000000"/>
      <name val="Calibri"/>
      <family val="2"/>
      <charset val="238"/>
    </font>
    <font>
      <sz val="11"/>
      <color rgb="FFFFFFFF"/>
      <name val="Calibri"/>
      <family val="2"/>
      <charset val="238"/>
    </font>
    <font>
      <sz val="11"/>
      <color rgb="FF008000"/>
      <name val="Calibri"/>
      <family val="2"/>
      <charset val="238"/>
    </font>
    <font>
      <sz val="10"/>
      <color rgb="FF000000"/>
      <name val="Arial1"/>
      <charset val="238"/>
    </font>
    <font>
      <sz val="11"/>
      <color rgb="FF000000"/>
      <name val="Arial1"/>
      <charset val="238"/>
    </font>
    <font>
      <b/>
      <i/>
      <sz val="16"/>
      <color rgb="FF000000"/>
      <name val="Arial CE"/>
      <charset val="238"/>
    </font>
    <font>
      <b/>
      <sz val="11"/>
      <color rgb="FF333333"/>
      <name val="Calibri"/>
      <family val="2"/>
      <charset val="238"/>
    </font>
    <font>
      <b/>
      <sz val="18"/>
      <color rgb="FF003366"/>
      <name val="Cambria"/>
      <family val="1"/>
      <charset val="238"/>
    </font>
    <font>
      <b/>
      <sz val="15"/>
      <color rgb="FF003366"/>
      <name val="Calibri"/>
      <family val="2"/>
      <charset val="238"/>
    </font>
    <font>
      <b/>
      <sz val="13"/>
      <color rgb="FF003366"/>
      <name val="Calibri"/>
      <family val="2"/>
      <charset val="238"/>
    </font>
    <font>
      <b/>
      <sz val="11"/>
      <color rgb="FF003366"/>
      <name val="Calibri"/>
      <family val="2"/>
      <charset val="238"/>
    </font>
    <font>
      <sz val="10"/>
      <color rgb="FF000000"/>
      <name val="Times New Roman"/>
      <family val="1"/>
      <charset val="238"/>
    </font>
    <font>
      <sz val="11"/>
      <color rgb="FF000000"/>
      <name val="Arial CE1"/>
      <charset val="238"/>
    </font>
    <font>
      <sz val="10"/>
      <color rgb="FF000000"/>
      <name val="Times New Roman CE"/>
      <charset val="238"/>
    </font>
    <font>
      <sz val="11"/>
      <color rgb="FF993300"/>
      <name val="Calibri"/>
      <family val="2"/>
      <charset val="238"/>
    </font>
    <font>
      <sz val="10"/>
      <color rgb="FF000000"/>
      <name val="Arial CE"/>
      <charset val="238"/>
    </font>
    <font>
      <sz val="11"/>
      <color rgb="FFFF0000"/>
      <name val="Calibri"/>
      <family val="2"/>
      <charset val="238"/>
    </font>
    <font>
      <i/>
      <sz val="11"/>
      <color rgb="FF808080"/>
      <name val="Calibri"/>
      <family val="2"/>
      <charset val="238"/>
    </font>
    <font>
      <sz val="11"/>
      <color rgb="FFFF9900"/>
      <name val="Calibri"/>
      <family val="2"/>
      <charset val="238"/>
    </font>
    <font>
      <b/>
      <sz val="11"/>
      <color rgb="FFFFFFFF"/>
      <name val="Calibri"/>
      <family val="2"/>
      <charset val="238"/>
    </font>
    <font>
      <b/>
      <sz val="11"/>
      <color rgb="FFFF9900"/>
      <name val="Calibri"/>
      <family val="2"/>
      <charset val="238"/>
    </font>
    <font>
      <b/>
      <i/>
      <u/>
      <sz val="11"/>
      <color rgb="FF000000"/>
      <name val="Arial CE"/>
      <charset val="238"/>
    </font>
    <font>
      <sz val="11"/>
      <color rgb="FF800080"/>
      <name val="Calibri"/>
      <family val="2"/>
      <charset val="238"/>
    </font>
    <font>
      <sz val="11"/>
      <color rgb="FF333399"/>
      <name val="Calibri"/>
      <family val="2"/>
      <charset val="238"/>
    </font>
    <font>
      <b/>
      <sz val="11"/>
      <color rgb="FF000000"/>
      <name val="Calibri"/>
      <family val="2"/>
      <charset val="238"/>
    </font>
    <font>
      <b/>
      <sz val="10"/>
      <color rgb="FF000000"/>
      <name val="Calibri"/>
      <family val="2"/>
      <charset val="238"/>
    </font>
    <font>
      <sz val="10"/>
      <color rgb="FF000000"/>
      <name val="Calibri"/>
      <family val="2"/>
      <charset val="238"/>
    </font>
    <font>
      <sz val="10"/>
      <color rgb="FF000000"/>
      <name val="Calibri1"/>
      <charset val="238"/>
    </font>
    <font>
      <b/>
      <sz val="10"/>
      <color rgb="FF000000"/>
      <name val="Calibri1"/>
      <charset val="238"/>
    </font>
    <font>
      <strike/>
      <sz val="10"/>
      <color rgb="FFFF0000"/>
      <name val="Calibri2"/>
      <charset val="238"/>
    </font>
    <font>
      <sz val="10"/>
      <color rgb="FF000000"/>
      <name val="Calibri2"/>
      <charset val="238"/>
    </font>
    <font>
      <sz val="10"/>
      <color rgb="FF000000"/>
      <name val="Calibri11"/>
      <charset val="238"/>
    </font>
    <font>
      <b/>
      <sz val="11"/>
      <color rgb="FF000000"/>
      <name val="Arial CE"/>
      <charset val="238"/>
    </font>
    <font>
      <b/>
      <sz val="10"/>
      <color rgb="FF000000"/>
      <name val="Calibri2"/>
      <charset val="238"/>
    </font>
    <font>
      <sz val="9"/>
      <color rgb="FF000000"/>
      <name val="Symbol"/>
      <family val="1"/>
      <charset val="2"/>
    </font>
    <font>
      <sz val="9"/>
      <color rgb="FF000000"/>
      <name val="Arial Narrow"/>
      <family val="2"/>
      <charset val="238"/>
    </font>
    <font>
      <sz val="10"/>
      <color rgb="FF000000"/>
      <name val="Calibri"/>
      <family val="2"/>
      <charset val="238"/>
      <scheme val="minor"/>
    </font>
  </fonts>
  <fills count="24">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s>
  <borders count="13">
    <border>
      <left/>
      <right/>
      <top/>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63">
    <xf numFmtId="0" fontId="0" fillId="0" borderId="0"/>
    <xf numFmtId="0" fontId="8" fillId="0" borderId="0"/>
    <xf numFmtId="0" fontId="10" fillId="0" borderId="3"/>
    <xf numFmtId="0" fontId="11" fillId="0" borderId="4"/>
    <xf numFmtId="0" fontId="11" fillId="0" borderId="0"/>
    <xf numFmtId="0" fontId="3" fillId="4" borderId="0"/>
    <xf numFmtId="0" fontId="23" fillId="3" borderId="0"/>
    <xf numFmtId="0" fontId="15" fillId="17" borderId="0"/>
    <xf numFmtId="0" fontId="24" fillId="7" borderId="8"/>
    <xf numFmtId="0" fontId="7" fillId="16" borderId="1"/>
    <xf numFmtId="0" fontId="21" fillId="16" borderId="8"/>
    <xf numFmtId="0" fontId="19" fillId="0" borderId="6"/>
    <xf numFmtId="0" fontId="20" fillId="23" borderId="7"/>
    <xf numFmtId="0" fontId="17" fillId="0" borderId="0"/>
    <xf numFmtId="0" fontId="16" fillId="18" borderId="5"/>
    <xf numFmtId="0" fontId="18" fillId="0" borderId="0"/>
    <xf numFmtId="0" fontId="25" fillId="0" borderId="9"/>
    <xf numFmtId="0" fontId="2" fillId="19" borderId="0"/>
    <xf numFmtId="0" fontId="1" fillId="2" borderId="0"/>
    <xf numFmtId="0" fontId="1" fillId="8" borderId="0"/>
    <xf numFmtId="0" fontId="2" fillId="12" borderId="0"/>
    <xf numFmtId="0" fontId="2" fillId="20" borderId="0"/>
    <xf numFmtId="0" fontId="1" fillId="3" borderId="0"/>
    <xf numFmtId="0" fontId="1" fillId="9" borderId="0"/>
    <xf numFmtId="0" fontId="2" fillId="9" borderId="0"/>
    <xf numFmtId="0" fontId="2" fillId="21" borderId="0"/>
    <xf numFmtId="0" fontId="1" fillId="4" borderId="0"/>
    <xf numFmtId="0" fontId="1" fillId="10" borderId="0"/>
    <xf numFmtId="0" fontId="2" fillId="10" borderId="0"/>
    <xf numFmtId="0" fontId="2" fillId="13" borderId="0"/>
    <xf numFmtId="0" fontId="1" fillId="5" borderId="0"/>
    <xf numFmtId="0" fontId="1" fillId="5" borderId="0"/>
    <xf numFmtId="0" fontId="2" fillId="13" borderId="0"/>
    <xf numFmtId="0" fontId="2" fillId="14" borderId="0"/>
    <xf numFmtId="0" fontId="1" fillId="6" borderId="0"/>
    <xf numFmtId="0" fontId="1" fillId="8" borderId="0"/>
    <xf numFmtId="0" fontId="2" fillId="14" borderId="0"/>
    <xf numFmtId="0" fontId="2" fillId="22" borderId="0"/>
    <xf numFmtId="0" fontId="1" fillId="7" borderId="0"/>
    <xf numFmtId="0" fontId="1" fillId="11" borderId="0"/>
    <xf numFmtId="0" fontId="2" fillId="15" borderId="0"/>
    <xf numFmtId="0" fontId="4" fillId="0" borderId="0"/>
    <xf numFmtId="0" fontId="1" fillId="0" borderId="0"/>
    <xf numFmtId="166" fontId="5"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center" textRotation="90"/>
    </xf>
    <xf numFmtId="0" fontId="6" fillId="0" borderId="0">
      <alignment horizontal="center" textRotation="90"/>
    </xf>
    <xf numFmtId="0" fontId="6" fillId="0" borderId="0">
      <alignment horizontal="center" textRotation="90"/>
    </xf>
    <xf numFmtId="0" fontId="9" fillId="0" borderId="2"/>
    <xf numFmtId="0" fontId="12" fillId="0" borderId="0"/>
    <xf numFmtId="168" fontId="13" fillId="0" borderId="0"/>
    <xf numFmtId="0" fontId="14" fillId="0" borderId="0"/>
    <xf numFmtId="166" fontId="1" fillId="0" borderId="0"/>
    <xf numFmtId="0" fontId="14" fillId="0" borderId="0"/>
    <xf numFmtId="0" fontId="16" fillId="0" borderId="0"/>
    <xf numFmtId="0" fontId="22" fillId="0" borderId="0"/>
    <xf numFmtId="0" fontId="22" fillId="0" borderId="0"/>
    <xf numFmtId="0" fontId="22" fillId="0" borderId="0"/>
    <xf numFmtId="168" fontId="22" fillId="0" borderId="0"/>
    <xf numFmtId="168" fontId="22" fillId="0" borderId="0"/>
    <xf numFmtId="168" fontId="22" fillId="0" borderId="0"/>
  </cellStyleXfs>
  <cellXfs count="113">
    <xf numFmtId="0" fontId="0" fillId="0" borderId="0" xfId="0"/>
    <xf numFmtId="0" fontId="25" fillId="0" borderId="0" xfId="42" applyFont="1" applyFill="1" applyAlignment="1"/>
    <xf numFmtId="0" fontId="1" fillId="0" borderId="0" xfId="42" applyFont="1" applyFill="1" applyAlignment="1"/>
    <xf numFmtId="4" fontId="1" fillId="0" borderId="0" xfId="42" applyNumberFormat="1" applyFont="1" applyFill="1" applyAlignment="1"/>
    <xf numFmtId="0" fontId="26" fillId="0" borderId="0" xfId="42" applyFont="1" applyFill="1" applyAlignment="1"/>
    <xf numFmtId="0" fontId="27" fillId="0" borderId="0" xfId="0" applyFont="1"/>
    <xf numFmtId="0" fontId="27" fillId="0" borderId="0" xfId="42" applyFont="1" applyFill="1" applyAlignment="1"/>
    <xf numFmtId="4" fontId="27" fillId="0" borderId="0" xfId="42" applyNumberFormat="1" applyFont="1" applyFill="1" applyAlignment="1"/>
    <xf numFmtId="0" fontId="27" fillId="0" borderId="0" xfId="0" applyFont="1" applyAlignment="1">
      <alignment horizontal="left"/>
    </xf>
    <xf numFmtId="0" fontId="27" fillId="0" borderId="0" xfId="42" applyFont="1" applyFill="1" applyAlignment="1">
      <alignment vertical="top"/>
    </xf>
    <xf numFmtId="0" fontId="27" fillId="0" borderId="0" xfId="42" applyFont="1" applyFill="1" applyAlignment="1">
      <alignment horizontal="right" vertical="top"/>
    </xf>
    <xf numFmtId="0" fontId="27" fillId="0" borderId="0" xfId="42" applyFont="1" applyFill="1" applyAlignment="1">
      <alignment vertical="top" wrapText="1"/>
    </xf>
    <xf numFmtId="4" fontId="27" fillId="0" borderId="0" xfId="42" applyNumberFormat="1" applyFont="1" applyFill="1" applyAlignment="1">
      <alignment horizontal="right"/>
    </xf>
    <xf numFmtId="4" fontId="1" fillId="0" borderId="0" xfId="42" applyNumberFormat="1" applyFont="1" applyFill="1" applyAlignment="1">
      <alignment horizontal="right"/>
    </xf>
    <xf numFmtId="0" fontId="1" fillId="0" borderId="0" xfId="42" applyFont="1" applyFill="1" applyAlignment="1">
      <alignment horizontal="right"/>
    </xf>
    <xf numFmtId="0" fontId="27" fillId="0" borderId="10" xfId="42" applyFont="1" applyFill="1" applyBorder="1" applyAlignment="1">
      <alignment vertical="top"/>
    </xf>
    <xf numFmtId="0" fontId="27" fillId="0" borderId="10" xfId="42" applyFont="1" applyFill="1" applyBorder="1" applyAlignment="1">
      <alignment horizontal="right" vertical="top"/>
    </xf>
    <xf numFmtId="0" fontId="27" fillId="0" borderId="10" xfId="42" applyFont="1" applyFill="1" applyBorder="1" applyAlignment="1">
      <alignment vertical="top" wrapText="1"/>
    </xf>
    <xf numFmtId="4" fontId="27" fillId="0" borderId="10" xfId="42" applyNumberFormat="1" applyFont="1" applyFill="1" applyBorder="1" applyAlignment="1">
      <alignment horizontal="right"/>
    </xf>
    <xf numFmtId="167" fontId="27" fillId="0" borderId="0" xfId="42" applyNumberFormat="1" applyFont="1" applyFill="1" applyAlignment="1"/>
    <xf numFmtId="0" fontId="4" fillId="0" borderId="0" xfId="42" applyFont="1" applyFill="1" applyAlignment="1">
      <alignment vertical="top"/>
    </xf>
    <xf numFmtId="0" fontId="4" fillId="0" borderId="0" xfId="42" applyFont="1" applyFill="1" applyAlignment="1">
      <alignment horizontal="right" vertical="top"/>
    </xf>
    <xf numFmtId="0" fontId="4" fillId="0" borderId="0" xfId="42" applyFont="1" applyFill="1" applyAlignment="1">
      <alignment vertical="top" wrapText="1"/>
    </xf>
    <xf numFmtId="0" fontId="4" fillId="0" borderId="0" xfId="42" applyFont="1" applyFill="1" applyAlignment="1"/>
    <xf numFmtId="4" fontId="4" fillId="0" borderId="0" xfId="42" applyNumberFormat="1" applyFont="1" applyFill="1" applyAlignment="1">
      <alignment horizontal="right"/>
    </xf>
    <xf numFmtId="0" fontId="4" fillId="0" borderId="0" xfId="42" applyFont="1" applyFill="1" applyAlignment="1">
      <alignment horizontal="right"/>
    </xf>
    <xf numFmtId="49" fontId="27" fillId="0" borderId="0" xfId="0" applyNumberFormat="1" applyFont="1" applyFill="1" applyAlignment="1" applyProtection="1">
      <alignment horizontal="left" vertical="top" wrapText="1" shrinkToFit="1"/>
    </xf>
    <xf numFmtId="4" fontId="27" fillId="0" borderId="0" xfId="0" applyNumberFormat="1" applyFont="1" applyFill="1" applyAlignment="1" applyProtection="1">
      <alignment horizontal="left" vertical="top" wrapText="1" shrinkToFit="1"/>
    </xf>
    <xf numFmtId="0" fontId="27" fillId="0" borderId="0" xfId="42" applyFont="1" applyFill="1" applyAlignment="1">
      <alignment horizontal="right"/>
    </xf>
    <xf numFmtId="0" fontId="27" fillId="0" borderId="10" xfId="42" applyFont="1" applyFill="1" applyBorder="1" applyAlignment="1"/>
    <xf numFmtId="0" fontId="27" fillId="0" borderId="10" xfId="42" applyFont="1" applyFill="1" applyBorder="1" applyAlignment="1">
      <alignment horizontal="right"/>
    </xf>
    <xf numFmtId="0" fontId="1" fillId="0" borderId="0" xfId="42" applyFont="1" applyFill="1" applyAlignment="1">
      <alignment vertical="top"/>
    </xf>
    <xf numFmtId="0" fontId="1" fillId="0" borderId="0" xfId="42" applyFont="1" applyFill="1" applyAlignment="1">
      <alignment horizontal="right" vertical="top"/>
    </xf>
    <xf numFmtId="0" fontId="1" fillId="0" borderId="0" xfId="42" applyFont="1" applyFill="1" applyAlignment="1">
      <alignment vertical="top" wrapText="1"/>
    </xf>
    <xf numFmtId="0" fontId="0" fillId="0" borderId="0" xfId="0" applyFill="1"/>
    <xf numFmtId="164" fontId="27" fillId="0" borderId="0" xfId="42" applyNumberFormat="1" applyFont="1" applyFill="1" applyAlignment="1">
      <alignment horizontal="left" vertical="top"/>
    </xf>
    <xf numFmtId="49" fontId="27" fillId="0" borderId="0" xfId="0" applyNumberFormat="1" applyFont="1" applyFill="1" applyAlignment="1" applyProtection="1">
      <alignment horizontal="left" wrapText="1" shrinkToFit="1"/>
    </xf>
    <xf numFmtId="0" fontId="27" fillId="0" borderId="0" xfId="0" applyFont="1" applyFill="1"/>
    <xf numFmtId="0" fontId="27" fillId="0" borderId="0" xfId="42" applyFont="1" applyFill="1" applyAlignment="1">
      <alignment horizontal="left" vertical="top" wrapText="1"/>
    </xf>
    <xf numFmtId="0" fontId="27" fillId="0" borderId="11" xfId="42" applyFont="1" applyFill="1" applyBorder="1" applyAlignment="1">
      <alignment vertical="top"/>
    </xf>
    <xf numFmtId="0" fontId="27" fillId="0" borderId="11" xfId="42" applyFont="1" applyFill="1" applyBorder="1" applyAlignment="1">
      <alignment horizontal="right" vertical="top"/>
    </xf>
    <xf numFmtId="0" fontId="27" fillId="0" borderId="11" xfId="42" applyFont="1" applyFill="1" applyBorder="1" applyAlignment="1">
      <alignment vertical="top" wrapText="1"/>
    </xf>
    <xf numFmtId="0" fontId="27" fillId="0" borderId="11" xfId="42" applyFont="1" applyFill="1" applyBorder="1" applyAlignment="1"/>
    <xf numFmtId="4" fontId="27" fillId="0" borderId="11" xfId="42" applyNumberFormat="1" applyFont="1" applyFill="1" applyBorder="1" applyAlignment="1">
      <alignment horizontal="right"/>
    </xf>
    <xf numFmtId="0" fontId="28" fillId="0" borderId="0" xfId="42" applyFont="1" applyFill="1" applyAlignment="1">
      <alignment vertical="top"/>
    </xf>
    <xf numFmtId="0" fontId="28" fillId="0" borderId="0" xfId="42" applyFont="1" applyFill="1" applyAlignment="1">
      <alignment horizontal="right" vertical="top"/>
    </xf>
    <xf numFmtId="0" fontId="28" fillId="0" borderId="0" xfId="42" applyFont="1" applyFill="1" applyAlignment="1">
      <alignment vertical="top" wrapText="1"/>
    </xf>
    <xf numFmtId="0" fontId="28" fillId="0" borderId="0" xfId="42" applyFont="1" applyFill="1" applyAlignment="1"/>
    <xf numFmtId="4" fontId="28" fillId="0" borderId="0" xfId="42" applyNumberFormat="1" applyFont="1" applyFill="1" applyAlignment="1">
      <alignment horizontal="right"/>
    </xf>
    <xf numFmtId="0" fontId="28" fillId="0" borderId="0" xfId="42" applyFont="1" applyFill="1" applyAlignment="1">
      <alignment horizontal="right"/>
    </xf>
    <xf numFmtId="0" fontId="28" fillId="0" borderId="0" xfId="0" applyFont="1" applyFill="1"/>
    <xf numFmtId="165" fontId="28" fillId="0" borderId="0" xfId="0" applyNumberFormat="1" applyFont="1" applyFill="1" applyAlignment="1" applyProtection="1">
      <alignment horizontal="left" vertical="top" wrapText="1" shrinkToFit="1"/>
    </xf>
    <xf numFmtId="4" fontId="28" fillId="0" borderId="0" xfId="42" applyNumberFormat="1" applyFont="1" applyFill="1" applyAlignment="1">
      <alignment horizontal="left"/>
    </xf>
    <xf numFmtId="0" fontId="29" fillId="0" borderId="0" xfId="42" applyFont="1" applyFill="1" applyAlignment="1">
      <alignment vertical="top" wrapText="1"/>
    </xf>
    <xf numFmtId="165" fontId="28" fillId="0" borderId="0" xfId="0" applyNumberFormat="1" applyFont="1" applyFill="1" applyAlignment="1">
      <alignment horizontal="left" vertical="top" wrapText="1" shrinkToFit="1"/>
    </xf>
    <xf numFmtId="0" fontId="28" fillId="0" borderId="10" xfId="42" applyFont="1" applyFill="1" applyBorder="1" applyAlignment="1">
      <alignment vertical="top"/>
    </xf>
    <xf numFmtId="0" fontId="28" fillId="0" borderId="10" xfId="42" applyFont="1" applyFill="1" applyBorder="1" applyAlignment="1">
      <alignment horizontal="right" vertical="top"/>
    </xf>
    <xf numFmtId="0" fontId="28" fillId="0" borderId="10" xfId="42" applyFont="1" applyFill="1" applyBorder="1" applyAlignment="1">
      <alignment vertical="top" wrapText="1"/>
    </xf>
    <xf numFmtId="0" fontId="28" fillId="0" borderId="10" xfId="42" applyFont="1" applyFill="1" applyBorder="1" applyAlignment="1"/>
    <xf numFmtId="4" fontId="28" fillId="0" borderId="10" xfId="42" applyNumberFormat="1" applyFont="1" applyFill="1" applyBorder="1" applyAlignment="1">
      <alignment horizontal="right"/>
    </xf>
    <xf numFmtId="165" fontId="27" fillId="0" borderId="0" xfId="0" applyNumberFormat="1" applyFont="1" applyFill="1" applyAlignment="1">
      <alignment horizontal="left" vertical="top" wrapText="1" shrinkToFit="1"/>
    </xf>
    <xf numFmtId="165" fontId="27" fillId="0" borderId="0" xfId="0" applyNumberFormat="1" applyFont="1" applyFill="1" applyAlignment="1">
      <alignment horizontal="left" vertical="top" wrapText="1"/>
    </xf>
    <xf numFmtId="0" fontId="31" fillId="0" borderId="0" xfId="42" applyFont="1" applyFill="1" applyAlignment="1">
      <alignment vertical="top" wrapText="1"/>
    </xf>
    <xf numFmtId="0" fontId="26" fillId="0" borderId="0" xfId="42" applyFont="1" applyFill="1" applyAlignment="1">
      <alignment vertical="top" wrapText="1"/>
    </xf>
    <xf numFmtId="4" fontId="27" fillId="0" borderId="12" xfId="42" applyNumberFormat="1" applyFont="1" applyFill="1" applyBorder="1" applyAlignment="1">
      <alignment horizontal="right"/>
    </xf>
    <xf numFmtId="0" fontId="1" fillId="0" borderId="0" xfId="0" applyFont="1"/>
    <xf numFmtId="49" fontId="27" fillId="0" borderId="0" xfId="43" applyNumberFormat="1" applyFont="1" applyFill="1" applyAlignment="1">
      <alignment wrapText="1"/>
    </xf>
    <xf numFmtId="49" fontId="26" fillId="0" borderId="0" xfId="43" applyNumberFormat="1" applyFont="1" applyFill="1" applyAlignment="1">
      <alignment wrapText="1"/>
    </xf>
    <xf numFmtId="49" fontId="26" fillId="0" borderId="0" xfId="41" applyNumberFormat="1" applyFont="1" applyFill="1" applyAlignment="1">
      <alignment vertical="center" wrapText="1"/>
    </xf>
    <xf numFmtId="0" fontId="26" fillId="0" borderId="0" xfId="42" applyFont="1" applyFill="1" applyAlignment="1">
      <alignment horizontal="left" vertical="top"/>
    </xf>
    <xf numFmtId="166" fontId="27" fillId="0" borderId="0" xfId="54" applyFont="1" applyFill="1" applyAlignment="1">
      <alignment horizontal="left" vertical="top" wrapText="1"/>
    </xf>
    <xf numFmtId="4" fontId="26" fillId="0" borderId="0" xfId="42" applyNumberFormat="1" applyFont="1" applyFill="1" applyAlignment="1"/>
    <xf numFmtId="4" fontId="25" fillId="0" borderId="0" xfId="42" applyNumberFormat="1" applyFont="1" applyFill="1" applyAlignment="1"/>
    <xf numFmtId="0" fontId="33" fillId="0" borderId="0" xfId="0" applyFont="1"/>
    <xf numFmtId="49" fontId="27" fillId="0" borderId="0" xfId="42" applyNumberFormat="1" applyFont="1" applyFill="1" applyAlignment="1">
      <alignment vertical="top"/>
    </xf>
    <xf numFmtId="49" fontId="27" fillId="0" borderId="0" xfId="42" applyNumberFormat="1" applyFont="1" applyFill="1" applyAlignment="1">
      <alignment horizontal="right" vertical="top"/>
    </xf>
    <xf numFmtId="49" fontId="0" fillId="0" borderId="0" xfId="0" applyNumberFormat="1" applyFill="1"/>
    <xf numFmtId="49" fontId="0" fillId="0" borderId="0" xfId="0" applyNumberFormat="1"/>
    <xf numFmtId="49" fontId="1" fillId="0" borderId="0" xfId="42" applyNumberFormat="1" applyFont="1" applyFill="1" applyAlignment="1">
      <alignment horizontal="right"/>
    </xf>
    <xf numFmtId="49" fontId="4" fillId="0" borderId="0" xfId="42" applyNumberFormat="1" applyFont="1" applyFill="1" applyAlignment="1">
      <alignment horizontal="right"/>
    </xf>
    <xf numFmtId="0" fontId="37" fillId="0" borderId="0" xfId="42" applyFont="1" applyFill="1" applyAlignment="1">
      <alignment vertical="top" wrapText="1"/>
    </xf>
    <xf numFmtId="0" fontId="37" fillId="0" borderId="0" xfId="42" applyFont="1" applyFill="1" applyAlignment="1">
      <alignment horizontal="right" vertical="top" wrapText="1"/>
    </xf>
    <xf numFmtId="4" fontId="37" fillId="0" borderId="0" xfId="42" applyNumberFormat="1" applyFont="1" applyFill="1" applyAlignment="1">
      <alignment horizontal="right" wrapText="1"/>
    </xf>
    <xf numFmtId="0" fontId="37" fillId="0" borderId="0" xfId="0" applyFont="1" applyAlignment="1">
      <alignment wrapText="1"/>
    </xf>
    <xf numFmtId="49" fontId="27" fillId="0" borderId="0" xfId="42" applyNumberFormat="1" applyFont="1" applyFill="1" applyAlignment="1">
      <alignment vertical="top" wrapText="1"/>
    </xf>
    <xf numFmtId="49" fontId="1" fillId="0" borderId="0" xfId="42" applyNumberFormat="1" applyFont="1" applyFill="1" applyAlignment="1">
      <alignment vertical="top" wrapText="1"/>
    </xf>
    <xf numFmtId="49" fontId="27" fillId="0" borderId="0" xfId="42" applyNumberFormat="1" applyFont="1" applyFill="1" applyAlignment="1">
      <alignment horizontal="right" vertical="top" wrapText="1"/>
    </xf>
    <xf numFmtId="49" fontId="27" fillId="0" borderId="0" xfId="42" applyNumberFormat="1" applyFont="1" applyFill="1" applyAlignment="1">
      <alignment wrapText="1"/>
    </xf>
    <xf numFmtId="49" fontId="27" fillId="0" borderId="0" xfId="42" applyNumberFormat="1" applyFont="1" applyFill="1" applyAlignment="1">
      <alignment horizontal="right" wrapText="1"/>
    </xf>
    <xf numFmtId="49" fontId="1" fillId="0" borderId="0" xfId="42" applyNumberFormat="1" applyFont="1" applyFill="1" applyAlignment="1">
      <alignment horizontal="right" wrapText="1"/>
    </xf>
    <xf numFmtId="49" fontId="1" fillId="0" borderId="0" xfId="42" applyNumberFormat="1" applyFont="1" applyFill="1" applyAlignment="1">
      <alignment wrapText="1"/>
    </xf>
    <xf numFmtId="49" fontId="0" fillId="0" borderId="0" xfId="0" applyNumberFormat="1" applyAlignment="1">
      <alignment wrapText="1"/>
    </xf>
    <xf numFmtId="49" fontId="1" fillId="0" borderId="0" xfId="42" applyNumberFormat="1" applyFont="1" applyFill="1" applyAlignment="1">
      <alignment horizontal="right" vertical="top" wrapText="1"/>
    </xf>
    <xf numFmtId="0" fontId="27" fillId="0" borderId="0" xfId="42" applyFont="1" applyFill="1" applyBorder="1" applyAlignment="1"/>
    <xf numFmtId="49" fontId="27" fillId="0" borderId="0" xfId="0" applyNumberFormat="1" applyFont="1" applyFill="1" applyAlignment="1" applyProtection="1">
      <alignment horizontal="left" vertical="top" wrapText="1" shrinkToFit="1"/>
    </xf>
    <xf numFmtId="49" fontId="27" fillId="0" borderId="0" xfId="0" applyNumberFormat="1" applyFont="1" applyFill="1" applyAlignment="1" applyProtection="1">
      <alignment horizontal="left" wrapText="1" shrinkToFit="1"/>
    </xf>
    <xf numFmtId="49" fontId="0" fillId="0" borderId="0" xfId="0" applyNumberFormat="1" applyFill="1" applyAlignment="1">
      <alignment wrapText="1"/>
    </xf>
    <xf numFmtId="49" fontId="27" fillId="0" borderId="0" xfId="0" applyNumberFormat="1" applyFont="1" applyFill="1" applyAlignment="1">
      <alignment wrapText="1"/>
    </xf>
    <xf numFmtId="165" fontId="37" fillId="0" borderId="0" xfId="0" applyNumberFormat="1" applyFont="1" applyFill="1" applyAlignment="1" applyProtection="1">
      <alignment horizontal="left" vertical="top" wrapText="1" shrinkToFit="1"/>
    </xf>
    <xf numFmtId="165" fontId="27" fillId="0" borderId="0" xfId="0" applyNumberFormat="1" applyFont="1" applyFill="1" applyAlignment="1">
      <alignment horizontal="left" vertical="top" wrapText="1" shrinkToFit="1"/>
    </xf>
    <xf numFmtId="165" fontId="27" fillId="0" borderId="0" xfId="0" applyNumberFormat="1" applyFont="1" applyFill="1" applyAlignment="1">
      <alignment horizontal="left" vertical="top" wrapText="1"/>
    </xf>
    <xf numFmtId="165" fontId="32" fillId="0" borderId="0" xfId="0" applyNumberFormat="1" applyFont="1" applyFill="1" applyAlignment="1">
      <alignment horizontal="left" vertical="top" wrapText="1"/>
    </xf>
    <xf numFmtId="0" fontId="27" fillId="0" borderId="0" xfId="42" applyFont="1" applyFill="1" applyBorder="1" applyAlignment="1">
      <alignment vertical="top" wrapText="1"/>
    </xf>
    <xf numFmtId="0" fontId="0" fillId="0" borderId="0" xfId="0" applyFill="1"/>
    <xf numFmtId="49" fontId="27" fillId="0" borderId="0" xfId="42" applyNumberFormat="1" applyFont="1" applyFill="1" applyBorder="1" applyAlignment="1">
      <alignment vertical="top" wrapText="1"/>
    </xf>
    <xf numFmtId="49" fontId="27" fillId="0" borderId="0" xfId="43" applyNumberFormat="1" applyFont="1" applyFill="1" applyBorder="1" applyAlignment="1">
      <alignment wrapText="1"/>
    </xf>
    <xf numFmtId="49" fontId="26" fillId="0" borderId="0" xfId="43" applyNumberFormat="1" applyFont="1" applyFill="1" applyBorder="1" applyAlignment="1">
      <alignment wrapText="1"/>
    </xf>
    <xf numFmtId="49" fontId="27" fillId="0" borderId="0" xfId="43" applyNumberFormat="1" applyFont="1" applyFill="1" applyBorder="1" applyAlignment="1">
      <alignment vertical="center" wrapText="1"/>
    </xf>
    <xf numFmtId="49" fontId="27" fillId="0" borderId="0" xfId="41" applyNumberFormat="1" applyFont="1" applyFill="1" applyBorder="1" applyAlignment="1">
      <alignment vertical="center" wrapText="1"/>
    </xf>
    <xf numFmtId="49" fontId="26" fillId="0" borderId="0" xfId="43" applyNumberFormat="1" applyFont="1" applyFill="1" applyBorder="1" applyAlignment="1">
      <alignment vertical="center" wrapText="1"/>
    </xf>
    <xf numFmtId="49" fontId="1" fillId="0" borderId="0" xfId="42" applyNumberFormat="1" applyFont="1" applyFill="1" applyBorder="1" applyAlignment="1">
      <alignment vertical="top" wrapText="1"/>
    </xf>
    <xf numFmtId="49" fontId="26" fillId="0" borderId="0" xfId="41" applyNumberFormat="1" applyFont="1" applyFill="1" applyBorder="1" applyAlignment="1">
      <alignment vertical="center" wrapText="1"/>
    </xf>
    <xf numFmtId="49" fontId="27" fillId="0" borderId="0" xfId="41" applyNumberFormat="1" applyFont="1" applyFill="1" applyBorder="1" applyAlignment="1">
      <alignment wrapText="1"/>
    </xf>
  </cellXfs>
  <cellStyles count="63">
    <cellStyle name="20 % – Poudarek1" xfId="18" builtinId="30" customBuiltin="1"/>
    <cellStyle name="20 % – Poudarek2" xfId="22" builtinId="34" customBuiltin="1"/>
    <cellStyle name="20 % – Poudarek3" xfId="26" builtinId="38" customBuiltin="1"/>
    <cellStyle name="20 % – Poudarek4" xfId="30" builtinId="42" customBuiltin="1"/>
    <cellStyle name="20 % – Poudarek5" xfId="34" builtinId="46" customBuiltin="1"/>
    <cellStyle name="20 % – Poudarek6" xfId="38" builtinId="50" customBuiltin="1"/>
    <cellStyle name="40 % – Poudarek1" xfId="19" builtinId="31" customBuiltin="1"/>
    <cellStyle name="40 % – Poudarek2" xfId="23" builtinId="35" customBuiltin="1"/>
    <cellStyle name="40 % – Poudarek3" xfId="27" builtinId="39" customBuiltin="1"/>
    <cellStyle name="40 % – Poudarek4" xfId="31" builtinId="43" customBuiltin="1"/>
    <cellStyle name="40 % – Poudarek5" xfId="35" builtinId="47" customBuiltin="1"/>
    <cellStyle name="40 % – Poudarek6" xfId="39" builtinId="51" customBuiltin="1"/>
    <cellStyle name="60 % – Poudarek1" xfId="20" builtinId="32" customBuiltin="1"/>
    <cellStyle name="60 % – Poudarek2" xfId="24" builtinId="36" customBuiltin="1"/>
    <cellStyle name="60 % – Poudarek3" xfId="28" builtinId="40" customBuiltin="1"/>
    <cellStyle name="60 % – Poudarek4" xfId="32" builtinId="44" customBuiltin="1"/>
    <cellStyle name="60 % – Poudarek5" xfId="36" builtinId="48" customBuiltin="1"/>
    <cellStyle name="60 % – Poudarek6" xfId="40" builtinId="52" customBuiltin="1"/>
    <cellStyle name="Dobro" xfId="5" builtinId="26" customBuiltin="1"/>
    <cellStyle name="Excel Built-in Normal" xfId="41"/>
    <cellStyle name="Excel Built-in Normal 1" xfId="42"/>
    <cellStyle name="Excel Built-in Normal 2" xfId="43"/>
    <cellStyle name="Heading" xfId="44"/>
    <cellStyle name="Heading (user)" xfId="45"/>
    <cellStyle name="Heading (user) (user)" xfId="46"/>
    <cellStyle name="Heading1" xfId="47"/>
    <cellStyle name="Heading1 (user)" xfId="48"/>
    <cellStyle name="Heading1 (user) (user)" xfId="49"/>
    <cellStyle name="Izhod" xfId="9" builtinId="21" customBuiltin="1"/>
    <cellStyle name="Naslov 1" xfId="1" builtinId="16" customBuiltin="1"/>
    <cellStyle name="Naslov 1 1" xfId="50"/>
    <cellStyle name="Naslov 2" xfId="2" builtinId="17" customBuiltin="1"/>
    <cellStyle name="Naslov 3" xfId="3" builtinId="18" customBuiltin="1"/>
    <cellStyle name="Naslov 4" xfId="4" builtinId="19" customBuiltin="1"/>
    <cellStyle name="Navadno" xfId="0" builtinId="0" customBuiltin="1"/>
    <cellStyle name="Navadno 2" xfId="51"/>
    <cellStyle name="Navadno 3" xfId="52"/>
    <cellStyle name="Navadno 3 2" xfId="53"/>
    <cellStyle name="Navadno 4 2" xfId="54"/>
    <cellStyle name="Nevtralno" xfId="7" builtinId="28" customBuiltin="1"/>
    <cellStyle name="Normal 3" xfId="55"/>
    <cellStyle name="Normal_Gradbena dela" xfId="56"/>
    <cellStyle name="Opomba" xfId="14" builtinId="10" customBuiltin="1"/>
    <cellStyle name="Opozorilo" xfId="13" builtinId="11" customBuiltin="1"/>
    <cellStyle name="Pojasnjevalno besedilo" xfId="15" builtinId="53" customBuiltin="1"/>
    <cellStyle name="Poudarek1" xfId="17" builtinId="29" customBuiltin="1"/>
    <cellStyle name="Poudarek2" xfId="21" builtinId="33" customBuiltin="1"/>
    <cellStyle name="Poudarek3" xfId="25" builtinId="37" customBuiltin="1"/>
    <cellStyle name="Poudarek4" xfId="29" builtinId="41" customBuiltin="1"/>
    <cellStyle name="Poudarek5" xfId="33" builtinId="45" customBuiltin="1"/>
    <cellStyle name="Poudarek6" xfId="37" builtinId="49" customBuiltin="1"/>
    <cellStyle name="Povezana celica" xfId="11" builtinId="24" customBuiltin="1"/>
    <cellStyle name="Preveri celico" xfId="12" builtinId="23" customBuiltin="1"/>
    <cellStyle name="Računanje" xfId="10" builtinId="22" customBuiltin="1"/>
    <cellStyle name="Result" xfId="57"/>
    <cellStyle name="Result (user)" xfId="58"/>
    <cellStyle name="Result (user) (user)" xfId="59"/>
    <cellStyle name="Result2" xfId="60"/>
    <cellStyle name="Result2 (user)" xfId="61"/>
    <cellStyle name="Result2 (user) (user)" xfId="62"/>
    <cellStyle name="Slabo" xfId="6" builtinId="27" customBuiltin="1"/>
    <cellStyle name="Vnos" xfId="8" builtinId="20" customBuiltin="1"/>
    <cellStyle name="Vsota"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0"/>
  <sheetViews>
    <sheetView workbookViewId="0">
      <selection activeCell="D18" sqref="D18"/>
    </sheetView>
  </sheetViews>
  <sheetFormatPr defaultRowHeight="15"/>
  <cols>
    <col min="1" max="1" width="10.75" style="2" customWidth="1"/>
    <col min="2" max="2" width="13" style="2" customWidth="1"/>
    <col min="3" max="3" width="29.375" style="2" customWidth="1"/>
    <col min="4" max="4" width="13.125" style="3" customWidth="1"/>
    <col min="5" max="5" width="12.625" style="3" customWidth="1"/>
    <col min="6" max="254" width="8.75" style="2" customWidth="1"/>
    <col min="255" max="1024" width="13" customWidth="1"/>
  </cols>
  <sheetData>
    <row r="1" spans="1:4">
      <c r="A1" s="1"/>
      <c r="B1"/>
    </row>
    <row r="2" spans="1:4">
      <c r="A2" s="4" t="s">
        <v>0</v>
      </c>
      <c r="B2" s="5"/>
      <c r="C2" s="6"/>
      <c r="D2" s="7"/>
    </row>
    <row r="3" spans="1:4">
      <c r="A3" s="4"/>
      <c r="B3" s="5"/>
      <c r="C3" s="6"/>
      <c r="D3" s="7"/>
    </row>
    <row r="4" spans="1:4">
      <c r="A4" s="6"/>
      <c r="B4" s="6"/>
      <c r="C4" s="6"/>
      <c r="D4" s="7"/>
    </row>
    <row r="5" spans="1:4">
      <c r="A5" s="6" t="s">
        <v>1</v>
      </c>
      <c r="B5" s="93" t="s">
        <v>2</v>
      </c>
      <c r="C5" s="93"/>
      <c r="D5" s="93"/>
    </row>
    <row r="6" spans="1:4">
      <c r="A6" s="6"/>
      <c r="B6" s="6" t="s">
        <v>3</v>
      </c>
      <c r="C6" s="6"/>
      <c r="D6" s="7"/>
    </row>
    <row r="7" spans="1:4">
      <c r="A7" s="6"/>
      <c r="B7" s="6"/>
      <c r="C7" s="6"/>
      <c r="D7" s="7"/>
    </row>
    <row r="8" spans="1:4">
      <c r="A8" s="6" t="s">
        <v>4</v>
      </c>
      <c r="B8" s="6" t="s">
        <v>5</v>
      </c>
      <c r="C8" s="6"/>
      <c r="D8" s="7"/>
    </row>
    <row r="9" spans="1:4">
      <c r="A9" s="6"/>
      <c r="B9" s="6"/>
      <c r="C9" s="6"/>
      <c r="D9" s="7"/>
    </row>
    <row r="10" spans="1:4">
      <c r="A10" s="6" t="s">
        <v>6</v>
      </c>
      <c r="B10" s="8">
        <v>2019</v>
      </c>
      <c r="C10" s="6"/>
      <c r="D10" s="7"/>
    </row>
    <row r="11" spans="1:4">
      <c r="A11" s="6"/>
      <c r="B11" s="6"/>
      <c r="C11" s="6"/>
      <c r="D11" s="7"/>
    </row>
    <row r="12" spans="1:4">
      <c r="A12" s="6"/>
      <c r="B12" s="6"/>
      <c r="C12" s="6"/>
      <c r="D12" s="7"/>
    </row>
    <row r="13" spans="1:4">
      <c r="A13" s="6"/>
      <c r="B13" s="6"/>
      <c r="C13" s="6"/>
      <c r="D13" s="7"/>
    </row>
    <row r="14" spans="1:4">
      <c r="A14" s="6"/>
      <c r="B14" s="6"/>
      <c r="C14" s="6"/>
      <c r="D14" s="7"/>
    </row>
    <row r="15" spans="1:4">
      <c r="A15" s="6"/>
      <c r="B15" s="6"/>
      <c r="C15" s="6" t="s">
        <v>7</v>
      </c>
      <c r="D15" s="7"/>
    </row>
    <row r="16" spans="1:4">
      <c r="A16" s="6"/>
      <c r="B16" s="6"/>
      <c r="C16" s="6"/>
      <c r="D16" s="7"/>
    </row>
    <row r="17" spans="1:254">
      <c r="A17" s="9">
        <v>1</v>
      </c>
      <c r="B17" s="10"/>
      <c r="C17" s="11" t="s">
        <v>8</v>
      </c>
      <c r="D17" s="12">
        <f>SUM(PRIPRAVLJALNA_DELA!G21)</f>
        <v>0</v>
      </c>
      <c r="E17" s="13"/>
      <c r="F17" s="13"/>
      <c r="G17" s="13"/>
      <c r="H17" s="14"/>
      <c r="K17" s="14"/>
      <c r="L17" s="14"/>
      <c r="M17" s="14"/>
    </row>
    <row r="18" spans="1:254">
      <c r="A18" s="9">
        <v>2</v>
      </c>
      <c r="B18" s="10"/>
      <c r="C18" s="11" t="s">
        <v>9</v>
      </c>
      <c r="D18" s="12">
        <f>ODSTRANJEVALNA_DELA!G92</f>
        <v>0</v>
      </c>
      <c r="E18" s="13"/>
      <c r="F18" s="13"/>
      <c r="G18" s="13"/>
      <c r="H18" s="14"/>
      <c r="K18" s="14"/>
      <c r="L18" s="14"/>
      <c r="M18" s="14"/>
    </row>
    <row r="19" spans="1:254">
      <c r="A19" s="9">
        <v>4</v>
      </c>
      <c r="B19" s="10"/>
      <c r="C19" s="11" t="s">
        <v>10</v>
      </c>
      <c r="D19" s="12">
        <f>SUM(ZIDARSKA_DELA!G12)</f>
        <v>0</v>
      </c>
      <c r="E19" s="13"/>
      <c r="F19" s="13"/>
      <c r="G19" s="13"/>
      <c r="H19" s="14"/>
      <c r="K19" s="14"/>
      <c r="L19" s="14"/>
      <c r="M19" s="14"/>
    </row>
    <row r="20" spans="1:254">
      <c r="A20" s="9">
        <v>3</v>
      </c>
      <c r="B20" s="10"/>
      <c r="C20" s="11" t="s">
        <v>11</v>
      </c>
      <c r="D20" s="12">
        <f>SUM(MK_DELA!G53)</f>
        <v>0</v>
      </c>
      <c r="E20" s="13"/>
      <c r="F20" s="13"/>
      <c r="G20" s="13"/>
      <c r="H20" s="14"/>
      <c r="K20" s="14"/>
      <c r="L20" s="14"/>
      <c r="M20" s="14"/>
    </row>
    <row r="21" spans="1:254">
      <c r="A21" s="9">
        <v>5</v>
      </c>
      <c r="B21" s="10"/>
      <c r="C21" s="11" t="s">
        <v>12</v>
      </c>
      <c r="D21" s="12">
        <f>SUM(TLAKARSKA_DELA!G16)</f>
        <v>0</v>
      </c>
      <c r="E21" s="13"/>
      <c r="F21" s="13"/>
      <c r="G21" s="13"/>
      <c r="H21" s="14"/>
      <c r="K21" s="14"/>
      <c r="L21" s="14"/>
      <c r="M21" s="14"/>
    </row>
    <row r="22" spans="1:254">
      <c r="A22" s="9">
        <v>6</v>
      </c>
      <c r="B22" s="10"/>
      <c r="C22" s="11" t="s">
        <v>13</v>
      </c>
      <c r="D22" s="12">
        <f>SLIKOPLESKARSKA!G15</f>
        <v>0</v>
      </c>
      <c r="E22" s="13"/>
      <c r="F22" s="13"/>
      <c r="G22" s="13"/>
      <c r="H22" s="14"/>
      <c r="K22" s="14"/>
      <c r="L22" s="14"/>
      <c r="M22" s="14"/>
    </row>
    <row r="23" spans="1:254">
      <c r="A23" s="9">
        <v>7</v>
      </c>
      <c r="B23" s="10"/>
      <c r="C23" s="11" t="s">
        <v>14</v>
      </c>
      <c r="D23" s="12">
        <f>VRATA!G25</f>
        <v>0</v>
      </c>
      <c r="E23" s="13"/>
      <c r="F23" s="13"/>
      <c r="G23" s="13"/>
      <c r="H23" s="14"/>
      <c r="K23" s="14"/>
      <c r="L23" s="14"/>
      <c r="M23" s="14"/>
    </row>
    <row r="24" spans="1:254">
      <c r="A24" s="9">
        <v>8</v>
      </c>
      <c r="B24" s="10"/>
      <c r="C24" s="11" t="s">
        <v>15</v>
      </c>
      <c r="D24" s="12">
        <f>OKNA!G14</f>
        <v>0</v>
      </c>
      <c r="E24" s="13"/>
      <c r="F24" s="13"/>
      <c r="G24" s="13"/>
      <c r="H24" s="14"/>
      <c r="K24" s="14"/>
      <c r="L24" s="14"/>
      <c r="M24" s="14"/>
    </row>
    <row r="25" spans="1:254">
      <c r="A25" s="9">
        <v>9</v>
      </c>
      <c r="B25" s="10"/>
      <c r="C25" s="11" t="s">
        <v>16</v>
      </c>
      <c r="D25" s="12">
        <f>KLJUCAVNICARSKA_DELA!G19</f>
        <v>0</v>
      </c>
      <c r="E25" s="13"/>
      <c r="F25" s="13"/>
      <c r="G25" s="13"/>
      <c r="H25" s="14"/>
      <c r="K25" s="14"/>
      <c r="L25" s="14"/>
      <c r="M25" s="14"/>
    </row>
    <row r="26" spans="1:254">
      <c r="A26" s="9">
        <v>10</v>
      </c>
      <c r="B26" s="10"/>
      <c r="C26" s="11" t="s">
        <v>17</v>
      </c>
      <c r="D26" s="12">
        <f>MIZARSKA_DELA!G30</f>
        <v>0</v>
      </c>
      <c r="E26" s="13"/>
      <c r="F26" s="13"/>
      <c r="G26" s="13"/>
      <c r="H26" s="14"/>
      <c r="K26" s="14"/>
      <c r="L26" s="14"/>
      <c r="M26" s="14"/>
    </row>
    <row r="27" spans="1:254">
      <c r="A27" s="9">
        <v>11</v>
      </c>
      <c r="B27" s="10"/>
      <c r="C27" s="11" t="s">
        <v>18</v>
      </c>
      <c r="D27" s="12">
        <f>RAZNA_DELA!G13</f>
        <v>0</v>
      </c>
      <c r="E27" s="13"/>
      <c r="F27" s="13"/>
      <c r="G27" s="13"/>
      <c r="H27" s="14"/>
      <c r="K27" s="14"/>
      <c r="L27" s="14"/>
      <c r="M27" s="14"/>
    </row>
    <row r="28" spans="1:254">
      <c r="A28" s="15"/>
      <c r="B28" s="16"/>
      <c r="C28" s="17"/>
      <c r="D28" s="18"/>
      <c r="E28" s="13"/>
      <c r="F28" s="13"/>
      <c r="G28" s="13"/>
      <c r="H28" s="14"/>
      <c r="K28" s="14"/>
      <c r="L28" s="14"/>
      <c r="M28" s="14"/>
    </row>
    <row r="29" spans="1:254">
      <c r="A29" s="6"/>
      <c r="B29" s="6"/>
      <c r="C29" s="6"/>
      <c r="D29" s="19"/>
    </row>
    <row r="30" spans="1:254" s="73" customFormat="1">
      <c r="A30" s="4"/>
      <c r="B30" s="4"/>
      <c r="C30" s="63" t="s">
        <v>19</v>
      </c>
      <c r="D30" s="71">
        <f>SUM(D17:D28)</f>
        <v>0</v>
      </c>
      <c r="E30" s="72"/>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sheetData>
  <mergeCells count="1">
    <mergeCell ref="B5:D5"/>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C3" sqref="C3:I3"/>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9.5" style="14" customWidth="1"/>
    <col min="7" max="7" width="15.87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9">
      <c r="A1" s="20">
        <v>1</v>
      </c>
      <c r="B1" s="21"/>
      <c r="C1" s="22" t="s">
        <v>8</v>
      </c>
      <c r="D1" s="23"/>
      <c r="E1" s="24"/>
      <c r="F1" s="25"/>
      <c r="G1" s="24"/>
    </row>
    <row r="2" spans="1:9">
      <c r="A2" s="20"/>
      <c r="B2" s="21"/>
      <c r="C2" s="22"/>
      <c r="D2" s="23"/>
      <c r="E2" s="24"/>
      <c r="F2" s="25"/>
      <c r="G2" s="24"/>
    </row>
    <row r="3" spans="1:9" ht="35.25" customHeight="1">
      <c r="A3" s="20"/>
      <c r="B3" s="21"/>
      <c r="C3" s="94" t="s">
        <v>20</v>
      </c>
      <c r="D3" s="94"/>
      <c r="E3" s="94"/>
      <c r="F3" s="94"/>
      <c r="G3" s="94"/>
      <c r="H3" s="94"/>
      <c r="I3" s="94"/>
    </row>
    <row r="4" spans="1:9" ht="30" customHeight="1">
      <c r="A4" s="20"/>
      <c r="B4" s="21"/>
      <c r="C4" s="94" t="s">
        <v>21</v>
      </c>
      <c r="D4" s="94"/>
      <c r="E4" s="94"/>
      <c r="F4" s="94"/>
      <c r="G4" s="94"/>
      <c r="H4" s="94"/>
      <c r="I4" s="94"/>
    </row>
    <row r="5" spans="1:9" ht="30" customHeight="1">
      <c r="A5" s="20"/>
      <c r="B5" s="21"/>
      <c r="C5" s="94" t="s">
        <v>22</v>
      </c>
      <c r="D5" s="94"/>
      <c r="E5" s="94"/>
      <c r="F5" s="94"/>
      <c r="G5" s="94"/>
      <c r="H5" s="94"/>
      <c r="I5" s="94"/>
    </row>
    <row r="6" spans="1:9">
      <c r="A6" s="20"/>
      <c r="B6" s="21"/>
      <c r="C6" s="26"/>
      <c r="D6" s="23"/>
      <c r="E6" s="24"/>
      <c r="F6" s="25"/>
      <c r="G6" s="24"/>
    </row>
    <row r="7" spans="1:9">
      <c r="A7" s="20"/>
      <c r="B7" s="21"/>
      <c r="C7" s="26"/>
      <c r="D7" s="6" t="s">
        <v>23</v>
      </c>
      <c r="E7" s="12" t="s">
        <v>24</v>
      </c>
      <c r="F7" s="12" t="s">
        <v>25</v>
      </c>
      <c r="G7" s="12" t="s">
        <v>26</v>
      </c>
    </row>
    <row r="8" spans="1:9">
      <c r="A8" s="20"/>
      <c r="B8" s="21"/>
      <c r="C8" s="22"/>
      <c r="D8" s="23"/>
      <c r="E8" s="24"/>
      <c r="F8" s="25"/>
      <c r="G8" s="24"/>
    </row>
    <row r="9" spans="1:9" ht="38.25">
      <c r="A9" s="9" t="s">
        <v>27</v>
      </c>
      <c r="B9" s="10"/>
      <c r="C9" s="27" t="s">
        <v>28</v>
      </c>
      <c r="D9" s="6" t="s">
        <v>29</v>
      </c>
      <c r="E9" s="12">
        <v>1</v>
      </c>
      <c r="F9" s="28"/>
      <c r="G9" s="12">
        <f>SUM(F9*E9)</f>
        <v>0</v>
      </c>
    </row>
    <row r="10" spans="1:9">
      <c r="A10" s="9"/>
      <c r="B10" s="10"/>
      <c r="C10" s="27"/>
      <c r="D10" s="6"/>
      <c r="E10" s="12"/>
      <c r="F10" s="28"/>
      <c r="G10" s="12"/>
    </row>
    <row r="11" spans="1:9" ht="51">
      <c r="A11" s="9" t="s">
        <v>30</v>
      </c>
      <c r="B11" s="10"/>
      <c r="C11" s="27" t="s">
        <v>31</v>
      </c>
      <c r="D11" s="6" t="s">
        <v>32</v>
      </c>
      <c r="E11" s="12">
        <f>(7.7+6.8+1.7+3.1+3.1+5.7)*2.6+12.98*2.9+5.27*2.9</f>
        <v>125.985</v>
      </c>
      <c r="F11" s="28"/>
      <c r="G11" s="12">
        <f>SUM(F11*E11)</f>
        <v>0</v>
      </c>
    </row>
    <row r="12" spans="1:9">
      <c r="A12" s="9"/>
      <c r="B12" s="10"/>
      <c r="C12" s="27"/>
      <c r="D12" s="6"/>
      <c r="E12" s="12"/>
      <c r="F12" s="28"/>
      <c r="G12" s="12"/>
    </row>
    <row r="13" spans="1:9" ht="51">
      <c r="A13" s="9" t="s">
        <v>33</v>
      </c>
      <c r="B13" s="10"/>
      <c r="C13" s="27" t="s">
        <v>34</v>
      </c>
      <c r="D13" s="6" t="s">
        <v>32</v>
      </c>
      <c r="E13" s="12">
        <f>33.56+4.28+12.26</f>
        <v>50.1</v>
      </c>
      <c r="F13" s="28"/>
      <c r="G13" s="12">
        <f>SUM(F13*E13)</f>
        <v>0</v>
      </c>
    </row>
    <row r="14" spans="1:9">
      <c r="A14" s="9"/>
      <c r="B14" s="10"/>
      <c r="C14" s="27"/>
      <c r="D14" s="6"/>
      <c r="E14" s="12"/>
      <c r="F14" s="28"/>
      <c r="G14" s="12"/>
    </row>
    <row r="15" spans="1:9" ht="51">
      <c r="A15" s="9" t="s">
        <v>35</v>
      </c>
      <c r="B15" s="10"/>
      <c r="C15" s="27" t="s">
        <v>36</v>
      </c>
      <c r="D15" s="6" t="s">
        <v>32</v>
      </c>
      <c r="E15" s="12">
        <f>33.56+(12.07+35.12+4.4+2.24+2.62)+4.28+12.26</f>
        <v>106.55</v>
      </c>
      <c r="F15" s="28"/>
      <c r="G15" s="12">
        <f>SUM(F15*E15)</f>
        <v>0</v>
      </c>
    </row>
    <row r="16" spans="1:9">
      <c r="A16" s="9"/>
      <c r="B16" s="10"/>
      <c r="C16" s="27"/>
      <c r="D16" s="6"/>
      <c r="E16" s="12"/>
      <c r="F16" s="28"/>
      <c r="G16" s="12"/>
    </row>
    <row r="17" spans="1:7" ht="25.5">
      <c r="A17" s="9" t="s">
        <v>37</v>
      </c>
      <c r="B17" s="10"/>
      <c r="C17" s="27" t="s">
        <v>38</v>
      </c>
      <c r="D17" s="6" t="s">
        <v>32</v>
      </c>
      <c r="E17" s="12">
        <v>56.45</v>
      </c>
      <c r="F17" s="28"/>
      <c r="G17" s="12">
        <f>SUM(F17*E17)</f>
        <v>0</v>
      </c>
    </row>
    <row r="18" spans="1:7">
      <c r="A18" s="9"/>
      <c r="B18" s="10"/>
      <c r="C18" s="27"/>
      <c r="D18" s="6"/>
      <c r="E18" s="12"/>
      <c r="F18" s="28"/>
      <c r="G18" s="12"/>
    </row>
    <row r="19" spans="1:7">
      <c r="A19" s="15"/>
      <c r="B19" s="16"/>
      <c r="C19" s="17"/>
      <c r="D19" s="29"/>
      <c r="E19" s="18"/>
      <c r="F19" s="30"/>
      <c r="G19" s="18"/>
    </row>
    <row r="20" spans="1:7">
      <c r="A20" s="9"/>
      <c r="B20" s="10"/>
      <c r="C20" s="11"/>
      <c r="D20" s="6"/>
      <c r="E20" s="12"/>
      <c r="F20" s="28"/>
      <c r="G20" s="12"/>
    </row>
    <row r="21" spans="1:7">
      <c r="A21" s="9"/>
      <c r="B21" s="10"/>
      <c r="C21" s="11" t="s">
        <v>19</v>
      </c>
      <c r="D21" s="6"/>
      <c r="E21" s="12"/>
      <c r="F21" s="28"/>
      <c r="G21" s="12">
        <f>SUM(G9:G20)</f>
        <v>0</v>
      </c>
    </row>
  </sheetData>
  <mergeCells count="3">
    <mergeCell ref="C3:I3"/>
    <mergeCell ref="C4:I4"/>
    <mergeCell ref="C5:I5"/>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2"/>
  <sheetViews>
    <sheetView workbookViewId="0">
      <selection activeCell="C5" sqref="C5:I5"/>
    </sheetView>
  </sheetViews>
  <sheetFormatPr defaultRowHeight="15"/>
  <cols>
    <col min="1" max="1" width="7.125" style="31" customWidth="1"/>
    <col min="2" max="2" width="7.125" style="32" customWidth="1"/>
    <col min="3" max="3" width="29.5" style="33" customWidth="1"/>
    <col min="4" max="4" width="7.75" style="2" customWidth="1"/>
    <col min="5" max="6" width="9.5" style="13" customWidth="1"/>
    <col min="7" max="7" width="15.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9">
      <c r="A1" s="35" t="s">
        <v>39</v>
      </c>
      <c r="B1" s="5"/>
      <c r="C1" s="11" t="s">
        <v>9</v>
      </c>
      <c r="D1" s="6"/>
      <c r="E1" s="12"/>
      <c r="F1" s="12"/>
      <c r="G1" s="12"/>
    </row>
    <row r="2" spans="1:9">
      <c r="A2" s="10"/>
      <c r="B2" s="5"/>
      <c r="C2" s="11"/>
      <c r="D2"/>
      <c r="E2"/>
      <c r="F2"/>
      <c r="G2"/>
    </row>
    <row r="3" spans="1:9">
      <c r="A3" s="10"/>
      <c r="B3" s="5"/>
      <c r="C3" s="11"/>
      <c r="D3" s="6"/>
      <c r="E3" s="12"/>
      <c r="F3" s="12"/>
      <c r="G3" s="12"/>
    </row>
    <row r="4" spans="1:9" ht="31.5" customHeight="1">
      <c r="A4" s="10"/>
      <c r="B4" s="5"/>
      <c r="C4" s="95" t="s">
        <v>20</v>
      </c>
      <c r="D4" s="95"/>
      <c r="E4" s="95"/>
      <c r="F4" s="95"/>
      <c r="G4" s="95"/>
      <c r="H4" s="95"/>
      <c r="I4" s="95"/>
    </row>
    <row r="5" spans="1:9" ht="54.75" customHeight="1">
      <c r="A5" s="10"/>
      <c r="B5" s="5"/>
      <c r="C5" s="95" t="s">
        <v>40</v>
      </c>
      <c r="D5" s="95"/>
      <c r="E5" s="95"/>
      <c r="F5" s="95"/>
      <c r="G5" s="95"/>
      <c r="H5" s="95"/>
      <c r="I5" s="95"/>
    </row>
    <row r="6" spans="1:9">
      <c r="A6" s="10"/>
      <c r="B6" s="5"/>
      <c r="C6" s="36"/>
      <c r="D6" s="6"/>
      <c r="E6" s="12"/>
      <c r="F6" s="12"/>
      <c r="G6" s="12"/>
    </row>
    <row r="7" spans="1:9">
      <c r="A7" s="10"/>
      <c r="B7" s="5"/>
      <c r="C7" s="11" t="s">
        <v>41</v>
      </c>
      <c r="D7" s="6" t="s">
        <v>23</v>
      </c>
      <c r="E7" s="12" t="s">
        <v>24</v>
      </c>
      <c r="F7" s="12" t="s">
        <v>25</v>
      </c>
      <c r="G7" s="12" t="s">
        <v>26</v>
      </c>
    </row>
    <row r="8" spans="1:9">
      <c r="A8" s="10"/>
      <c r="B8" s="5"/>
      <c r="C8" s="11"/>
      <c r="D8" s="6"/>
      <c r="E8" s="12"/>
      <c r="F8" s="12"/>
      <c r="G8" s="12"/>
    </row>
    <row r="9" spans="1:9">
      <c r="A9" s="35" t="s">
        <v>42</v>
      </c>
      <c r="B9" s="5"/>
      <c r="C9" s="11" t="s">
        <v>43</v>
      </c>
      <c r="D9" s="6"/>
      <c r="E9" s="37"/>
      <c r="F9" s="37"/>
      <c r="G9" s="37"/>
    </row>
    <row r="10" spans="1:9">
      <c r="A10" s="10"/>
      <c r="B10" s="5"/>
      <c r="C10" s="11" t="s">
        <v>44</v>
      </c>
      <c r="D10" s="6" t="s">
        <v>29</v>
      </c>
      <c r="E10" s="12">
        <v>2</v>
      </c>
      <c r="F10" s="12"/>
      <c r="G10" s="12">
        <f>SUM(F10*E10)</f>
        <v>0</v>
      </c>
    </row>
    <row r="11" spans="1:9">
      <c r="A11" s="10"/>
      <c r="B11" s="5"/>
      <c r="C11" s="11"/>
      <c r="D11" s="6"/>
      <c r="E11" s="12"/>
      <c r="F11" s="12"/>
      <c r="G11" s="12"/>
    </row>
    <row r="12" spans="1:9" ht="51">
      <c r="A12" s="35" t="s">
        <v>45</v>
      </c>
      <c r="B12" s="5"/>
      <c r="C12" s="38" t="s">
        <v>46</v>
      </c>
      <c r="D12" s="6"/>
      <c r="E12" s="12"/>
      <c r="F12" s="12"/>
      <c r="G12" s="12"/>
    </row>
    <row r="13" spans="1:9">
      <c r="A13" s="35"/>
      <c r="B13" s="5"/>
      <c r="C13" s="11" t="s">
        <v>47</v>
      </c>
      <c r="D13" s="6" t="s">
        <v>29</v>
      </c>
      <c r="E13" s="12">
        <v>2</v>
      </c>
      <c r="F13" s="12"/>
      <c r="G13" s="12">
        <f>SUM(F13*E13)</f>
        <v>0</v>
      </c>
    </row>
    <row r="14" spans="1:9">
      <c r="A14" s="35"/>
      <c r="B14" s="5"/>
      <c r="C14" s="11" t="s">
        <v>48</v>
      </c>
      <c r="D14" s="6" t="s">
        <v>29</v>
      </c>
      <c r="E14" s="12">
        <v>5</v>
      </c>
      <c r="F14" s="12"/>
      <c r="G14" s="12">
        <f>SUM(F14*E14)</f>
        <v>0</v>
      </c>
    </row>
    <row r="15" spans="1:9">
      <c r="A15" s="35"/>
      <c r="B15" s="5"/>
      <c r="C15" s="11"/>
      <c r="D15" s="6"/>
      <c r="E15" s="12"/>
      <c r="F15" s="12"/>
      <c r="G15" s="12"/>
    </row>
    <row r="16" spans="1:9" ht="38.25">
      <c r="A16" s="35" t="s">
        <v>49</v>
      </c>
      <c r="B16" s="5"/>
      <c r="C16" s="38" t="s">
        <v>50</v>
      </c>
      <c r="D16" s="6"/>
      <c r="E16" s="12"/>
      <c r="F16" s="12"/>
      <c r="G16" s="12"/>
    </row>
    <row r="17" spans="1:7">
      <c r="A17" s="35"/>
      <c r="B17" s="5"/>
      <c r="C17" s="11" t="s">
        <v>51</v>
      </c>
      <c r="D17" s="6" t="s">
        <v>29</v>
      </c>
      <c r="E17" s="12">
        <v>1</v>
      </c>
      <c r="F17" s="12"/>
      <c r="G17" s="12">
        <f>SUM(F17*E17)</f>
        <v>0</v>
      </c>
    </row>
    <row r="18" spans="1:7">
      <c r="A18" s="35"/>
      <c r="B18" s="5"/>
      <c r="C18" s="11" t="s">
        <v>52</v>
      </c>
      <c r="D18" s="6" t="s">
        <v>29</v>
      </c>
      <c r="E18" s="12">
        <v>1</v>
      </c>
      <c r="F18" s="12"/>
      <c r="G18" s="12">
        <f>SUM(F18*E18)</f>
        <v>0</v>
      </c>
    </row>
    <row r="19" spans="1:7">
      <c r="A19" s="35"/>
      <c r="B19" s="5"/>
      <c r="C19" s="11"/>
      <c r="D19" s="6"/>
      <c r="E19" s="12"/>
      <c r="F19" s="12"/>
      <c r="G19" s="12"/>
    </row>
    <row r="20" spans="1:7">
      <c r="A20" s="35" t="s">
        <v>53</v>
      </c>
      <c r="B20" s="5"/>
      <c r="C20" s="38" t="s">
        <v>54</v>
      </c>
      <c r="D20" s="6"/>
      <c r="E20" s="12"/>
      <c r="F20" s="12"/>
      <c r="G20" s="12"/>
    </row>
    <row r="21" spans="1:7">
      <c r="A21" s="35"/>
      <c r="B21" s="5"/>
      <c r="C21" s="11" t="s">
        <v>55</v>
      </c>
      <c r="D21" s="6" t="s">
        <v>29</v>
      </c>
      <c r="E21" s="12">
        <v>1</v>
      </c>
      <c r="F21" s="12"/>
      <c r="G21" s="12">
        <f>SUM(F21*E21)</f>
        <v>0</v>
      </c>
    </row>
    <row r="22" spans="1:7">
      <c r="A22" s="35"/>
      <c r="B22" s="5"/>
      <c r="C22" s="38"/>
      <c r="D22" s="6"/>
      <c r="E22" s="12"/>
      <c r="F22" s="12"/>
      <c r="G22" s="12"/>
    </row>
    <row r="23" spans="1:7" ht="38.25">
      <c r="A23" s="35" t="s">
        <v>56</v>
      </c>
      <c r="B23" s="5"/>
      <c r="C23" s="38" t="s">
        <v>57</v>
      </c>
      <c r="D23" s="6"/>
      <c r="E23" s="12"/>
      <c r="F23" s="12"/>
      <c r="G23" s="12"/>
    </row>
    <row r="24" spans="1:7">
      <c r="A24" s="35"/>
      <c r="B24" s="5"/>
      <c r="C24" s="11" t="s">
        <v>58</v>
      </c>
      <c r="D24" s="6" t="s">
        <v>29</v>
      </c>
      <c r="E24" s="12">
        <v>7</v>
      </c>
      <c r="F24" s="12"/>
      <c r="G24" s="12">
        <f>SUM(F24*E24)</f>
        <v>0</v>
      </c>
    </row>
    <row r="25" spans="1:7">
      <c r="A25" s="35"/>
      <c r="B25" s="5"/>
      <c r="C25" s="11"/>
      <c r="D25" s="6"/>
      <c r="E25" s="12"/>
      <c r="F25" s="12"/>
      <c r="G25" s="12"/>
    </row>
    <row r="26" spans="1:7" ht="51">
      <c r="A26" s="35" t="s">
        <v>59</v>
      </c>
      <c r="B26" s="5"/>
      <c r="C26" s="38" t="s">
        <v>60</v>
      </c>
      <c r="D26" s="6"/>
      <c r="E26" s="12"/>
      <c r="F26" s="12"/>
      <c r="G26" s="12"/>
    </row>
    <row r="27" spans="1:7">
      <c r="A27" s="35"/>
      <c r="B27" s="5"/>
      <c r="C27" s="11" t="s">
        <v>61</v>
      </c>
      <c r="D27" s="6" t="s">
        <v>29</v>
      </c>
      <c r="E27" s="12">
        <v>2</v>
      </c>
      <c r="F27" s="12"/>
      <c r="G27" s="12">
        <f>SUM(F27*E27)</f>
        <v>0</v>
      </c>
    </row>
    <row r="28" spans="1:7">
      <c r="A28" s="35"/>
      <c r="B28" s="5"/>
      <c r="C28" s="11"/>
      <c r="D28" s="6"/>
      <c r="E28" s="12"/>
      <c r="F28" s="12"/>
      <c r="G28" s="12"/>
    </row>
    <row r="29" spans="1:7" ht="38.25">
      <c r="A29" s="35" t="s">
        <v>62</v>
      </c>
      <c r="B29" s="5"/>
      <c r="C29" s="38" t="s">
        <v>63</v>
      </c>
      <c r="D29" s="6"/>
      <c r="E29" s="12"/>
      <c r="F29" s="12"/>
      <c r="G29" s="12"/>
    </row>
    <row r="30" spans="1:7">
      <c r="A30" s="35"/>
      <c r="B30" s="5"/>
      <c r="C30" s="11" t="s">
        <v>64</v>
      </c>
      <c r="D30" s="6" t="s">
        <v>29</v>
      </c>
      <c r="E30" s="12">
        <v>3</v>
      </c>
      <c r="F30" s="12"/>
      <c r="G30" s="12">
        <f>SUM(F30*E30)</f>
        <v>0</v>
      </c>
    </row>
    <row r="31" spans="1:7">
      <c r="A31" s="35"/>
      <c r="B31" s="5"/>
      <c r="C31" s="11" t="s">
        <v>65</v>
      </c>
      <c r="D31" s="6" t="s">
        <v>29</v>
      </c>
      <c r="E31" s="12">
        <v>1</v>
      </c>
      <c r="F31" s="12"/>
      <c r="G31" s="12">
        <f>SUM(F31*E31)</f>
        <v>0</v>
      </c>
    </row>
    <row r="32" spans="1:7">
      <c r="A32" s="35"/>
      <c r="B32" s="5"/>
      <c r="C32" s="11"/>
      <c r="D32" s="6"/>
      <c r="E32" s="12"/>
      <c r="F32" s="12"/>
      <c r="G32" s="12"/>
    </row>
    <row r="33" spans="1:7" ht="51">
      <c r="A33" s="35" t="s">
        <v>66</v>
      </c>
      <c r="B33" s="5"/>
      <c r="C33" s="38" t="s">
        <v>67</v>
      </c>
      <c r="D33" s="6"/>
      <c r="E33" s="12"/>
      <c r="F33" s="12"/>
      <c r="G33" s="12"/>
    </row>
    <row r="34" spans="1:7">
      <c r="A34" s="35"/>
      <c r="B34" s="5"/>
      <c r="C34" s="11" t="s">
        <v>64</v>
      </c>
      <c r="D34" s="6" t="s">
        <v>29</v>
      </c>
      <c r="E34" s="12">
        <v>2</v>
      </c>
      <c r="F34" s="12"/>
      <c r="G34" s="12">
        <f>SUM(F34*E34)</f>
        <v>0</v>
      </c>
    </row>
    <row r="35" spans="1:7">
      <c r="A35" s="35"/>
      <c r="B35" s="5"/>
      <c r="C35" s="11"/>
      <c r="D35" s="6"/>
      <c r="E35" s="12"/>
      <c r="F35" s="12"/>
      <c r="G35" s="12"/>
    </row>
    <row r="36" spans="1:7">
      <c r="A36" s="35" t="s">
        <v>68</v>
      </c>
      <c r="B36" s="5"/>
      <c r="C36" s="38" t="s">
        <v>69</v>
      </c>
      <c r="D36" s="6"/>
      <c r="E36" s="12"/>
      <c r="F36" s="12"/>
      <c r="G36" s="12"/>
    </row>
    <row r="37" spans="1:7">
      <c r="A37" s="35"/>
      <c r="B37" s="5"/>
      <c r="C37" s="11" t="s">
        <v>70</v>
      </c>
      <c r="D37" s="6" t="s">
        <v>29</v>
      </c>
      <c r="E37" s="12">
        <v>1</v>
      </c>
      <c r="F37" s="12"/>
      <c r="G37" s="12">
        <f>SUM(F37*E37)</f>
        <v>0</v>
      </c>
    </row>
    <row r="38" spans="1:7">
      <c r="A38" s="35"/>
      <c r="B38" s="5"/>
      <c r="C38" s="11" t="s">
        <v>71</v>
      </c>
      <c r="D38" s="6" t="s">
        <v>29</v>
      </c>
      <c r="E38" s="12">
        <v>1</v>
      </c>
      <c r="F38" s="12"/>
      <c r="G38" s="12">
        <f>SUM(F38*E38)</f>
        <v>0</v>
      </c>
    </row>
    <row r="39" spans="1:7">
      <c r="A39" s="35"/>
      <c r="B39" s="5"/>
      <c r="C39" s="11" t="s">
        <v>72</v>
      </c>
      <c r="D39" s="6" t="s">
        <v>29</v>
      </c>
      <c r="E39" s="12">
        <v>1</v>
      </c>
      <c r="F39" s="12"/>
      <c r="G39" s="12">
        <f>SUM(F39*E39)</f>
        <v>0</v>
      </c>
    </row>
    <row r="40" spans="1:7">
      <c r="A40" s="35"/>
      <c r="B40" s="5"/>
      <c r="C40" s="11"/>
      <c r="D40" s="6"/>
      <c r="E40" s="12"/>
      <c r="F40" s="12"/>
      <c r="G40" s="12"/>
    </row>
    <row r="41" spans="1:7" ht="25.5">
      <c r="A41" s="35" t="s">
        <v>73</v>
      </c>
      <c r="B41" s="5"/>
      <c r="C41" s="38" t="s">
        <v>74</v>
      </c>
      <c r="D41" s="6" t="s">
        <v>29</v>
      </c>
      <c r="E41" s="12">
        <v>3</v>
      </c>
      <c r="F41" s="12"/>
      <c r="G41" s="12">
        <f>SUM(F41*E41)</f>
        <v>0</v>
      </c>
    </row>
    <row r="42" spans="1:7">
      <c r="A42" s="35"/>
      <c r="B42" s="5"/>
      <c r="C42" s="38"/>
      <c r="D42" s="6"/>
      <c r="E42" s="12"/>
      <c r="F42" s="12"/>
      <c r="G42" s="12"/>
    </row>
    <row r="43" spans="1:7" ht="38.25">
      <c r="A43" s="35" t="s">
        <v>75</v>
      </c>
      <c r="B43" s="5"/>
      <c r="C43" s="38" t="s">
        <v>76</v>
      </c>
      <c r="D43" s="6" t="s">
        <v>29</v>
      </c>
      <c r="E43" s="12">
        <v>1</v>
      </c>
      <c r="F43" s="12"/>
      <c r="G43" s="12">
        <f>SUM(F43*E43)</f>
        <v>0</v>
      </c>
    </row>
    <row r="44" spans="1:7">
      <c r="A44" s="35"/>
      <c r="B44" s="5"/>
      <c r="C44" s="38"/>
      <c r="D44" s="6"/>
      <c r="E44" s="12"/>
      <c r="F44" s="12"/>
      <c r="G44" s="12"/>
    </row>
    <row r="45" spans="1:7" ht="25.5">
      <c r="A45" s="35" t="s">
        <v>77</v>
      </c>
      <c r="B45" s="5"/>
      <c r="C45" s="38" t="s">
        <v>78</v>
      </c>
      <c r="D45" s="6"/>
      <c r="E45" s="12"/>
      <c r="F45" s="12"/>
      <c r="G45" s="12"/>
    </row>
    <row r="46" spans="1:7">
      <c r="A46" s="35"/>
      <c r="B46" s="5"/>
      <c r="C46" s="11" t="s">
        <v>79</v>
      </c>
      <c r="D46" s="6" t="s">
        <v>29</v>
      </c>
      <c r="E46" s="12">
        <v>1</v>
      </c>
      <c r="F46" s="12"/>
      <c r="G46" s="12">
        <f>SUM(F46*E46)</f>
        <v>0</v>
      </c>
    </row>
    <row r="47" spans="1:7">
      <c r="A47" s="35"/>
      <c r="B47" s="5"/>
      <c r="C47" s="11"/>
      <c r="D47" s="6"/>
      <c r="E47" s="12"/>
      <c r="F47" s="12"/>
      <c r="G47" s="12"/>
    </row>
    <row r="48" spans="1:7" ht="25.5">
      <c r="A48" s="35" t="s">
        <v>80</v>
      </c>
      <c r="B48" s="5"/>
      <c r="C48" s="38" t="s">
        <v>81</v>
      </c>
      <c r="D48" s="5"/>
      <c r="E48" s="5"/>
      <c r="F48" s="5"/>
      <c r="G48" s="5"/>
    </row>
    <row r="49" spans="1:7">
      <c r="A49" s="35"/>
      <c r="B49" s="5"/>
      <c r="C49" s="11" t="s">
        <v>82</v>
      </c>
      <c r="D49" s="6" t="s">
        <v>29</v>
      </c>
      <c r="E49" s="12">
        <v>1</v>
      </c>
      <c r="F49" s="12"/>
      <c r="G49" s="12">
        <f>SUM(F49*E49)</f>
        <v>0</v>
      </c>
    </row>
    <row r="50" spans="1:7">
      <c r="A50" s="35"/>
      <c r="B50" s="5"/>
      <c r="C50" s="11"/>
      <c r="D50" s="6"/>
      <c r="E50" s="12"/>
      <c r="F50" s="12"/>
      <c r="G50" s="12"/>
    </row>
    <row r="51" spans="1:7" ht="25.5">
      <c r="A51" s="35" t="s">
        <v>83</v>
      </c>
      <c r="B51" s="5"/>
      <c r="C51" s="38" t="s">
        <v>84</v>
      </c>
      <c r="D51" s="5"/>
      <c r="E51" s="5"/>
      <c r="F51" s="5"/>
      <c r="G51" s="5"/>
    </row>
    <row r="52" spans="1:7">
      <c r="A52" s="35"/>
      <c r="B52" s="5"/>
      <c r="C52" s="11" t="s">
        <v>85</v>
      </c>
      <c r="D52" s="6" t="s">
        <v>29</v>
      </c>
      <c r="E52" s="12">
        <v>1</v>
      </c>
      <c r="F52" s="12"/>
      <c r="G52" s="12">
        <f>SUM(F52*E52)</f>
        <v>0</v>
      </c>
    </row>
    <row r="53" spans="1:7">
      <c r="A53" s="35"/>
      <c r="B53" s="5"/>
      <c r="C53" s="11"/>
      <c r="D53" s="6"/>
      <c r="E53" s="12"/>
      <c r="F53" s="12"/>
      <c r="G53" s="12"/>
    </row>
    <row r="54" spans="1:7" ht="25.5">
      <c r="A54" s="35" t="s">
        <v>86</v>
      </c>
      <c r="B54" s="5"/>
      <c r="C54" s="38" t="s">
        <v>87</v>
      </c>
      <c r="D54" s="5"/>
      <c r="E54" s="5"/>
      <c r="F54" s="5"/>
      <c r="G54" s="5"/>
    </row>
    <row r="55" spans="1:7">
      <c r="A55" s="35"/>
      <c r="B55" s="5"/>
      <c r="C55" s="11" t="s">
        <v>88</v>
      </c>
      <c r="D55" s="6" t="s">
        <v>29</v>
      </c>
      <c r="E55" s="12">
        <v>1</v>
      </c>
      <c r="F55" s="12"/>
      <c r="G55" s="12">
        <f>SUM(F55*E55)</f>
        <v>0</v>
      </c>
    </row>
    <row r="56" spans="1:7">
      <c r="A56" s="35"/>
      <c r="B56" s="5"/>
      <c r="C56" s="11"/>
      <c r="D56" s="6"/>
      <c r="E56" s="12"/>
      <c r="F56" s="12"/>
      <c r="G56" s="12"/>
    </row>
    <row r="57" spans="1:7">
      <c r="A57" s="35" t="s">
        <v>89</v>
      </c>
      <c r="B57" s="5"/>
      <c r="C57" s="38" t="s">
        <v>90</v>
      </c>
      <c r="D57" s="5"/>
      <c r="E57" s="5"/>
      <c r="F57" s="5"/>
      <c r="G57" s="5"/>
    </row>
    <row r="58" spans="1:7">
      <c r="A58" s="35"/>
      <c r="B58" s="5"/>
      <c r="C58" s="11" t="s">
        <v>91</v>
      </c>
      <c r="D58" s="6" t="s">
        <v>29</v>
      </c>
      <c r="E58" s="12">
        <v>1</v>
      </c>
      <c r="F58" s="12"/>
      <c r="G58" s="12">
        <f>SUM(F58*E58)</f>
        <v>0</v>
      </c>
    </row>
    <row r="59" spans="1:7">
      <c r="A59" s="35"/>
      <c r="B59" s="5"/>
      <c r="C59" s="11"/>
      <c r="D59" s="6"/>
      <c r="E59" s="12"/>
      <c r="F59" s="12"/>
      <c r="G59" s="12"/>
    </row>
    <row r="60" spans="1:7" ht="51">
      <c r="A60" s="35" t="s">
        <v>92</v>
      </c>
      <c r="B60" s="5"/>
      <c r="C60" s="38" t="s">
        <v>93</v>
      </c>
      <c r="D60" s="5"/>
      <c r="E60" s="5"/>
      <c r="F60" s="5"/>
      <c r="G60" s="5"/>
    </row>
    <row r="61" spans="1:7">
      <c r="A61" s="35"/>
      <c r="B61" s="5"/>
      <c r="C61" s="11" t="s">
        <v>94</v>
      </c>
      <c r="D61" s="6" t="s">
        <v>29</v>
      </c>
      <c r="E61" s="12">
        <v>1</v>
      </c>
      <c r="F61" s="12"/>
      <c r="G61" s="12">
        <f>SUM(F61*E61)</f>
        <v>0</v>
      </c>
    </row>
    <row r="62" spans="1:7">
      <c r="A62" s="35"/>
      <c r="B62" s="5"/>
      <c r="C62" s="11"/>
      <c r="D62" s="6"/>
      <c r="E62" s="12"/>
      <c r="F62" s="12"/>
      <c r="G62" s="12"/>
    </row>
    <row r="63" spans="1:7" ht="25.5">
      <c r="A63" s="35" t="s">
        <v>95</v>
      </c>
      <c r="B63" s="5"/>
      <c r="C63" s="38" t="s">
        <v>96</v>
      </c>
      <c r="D63" s="6" t="s">
        <v>32</v>
      </c>
      <c r="E63" s="12">
        <f>1.2*2.57</f>
        <v>3.0839999999999996</v>
      </c>
      <c r="F63" s="12"/>
      <c r="G63" s="12">
        <f>SUM(F63*E63)</f>
        <v>0</v>
      </c>
    </row>
    <row r="64" spans="1:7">
      <c r="A64" s="35"/>
      <c r="B64" s="5"/>
      <c r="C64" s="11"/>
      <c r="D64" s="5"/>
      <c r="E64" s="5"/>
      <c r="F64" s="5"/>
      <c r="G64" s="5"/>
    </row>
    <row r="65" spans="1:256" s="34" customFormat="1" ht="25.5">
      <c r="A65" s="35" t="s">
        <v>97</v>
      </c>
      <c r="B65" s="37"/>
      <c r="C65" s="38" t="s">
        <v>98</v>
      </c>
      <c r="D65" s="6" t="s">
        <v>29</v>
      </c>
      <c r="E65" s="12">
        <v>1</v>
      </c>
      <c r="F65" s="12"/>
      <c r="G65" s="12">
        <f>E65*F65</f>
        <v>0</v>
      </c>
      <c r="H65" s="13"/>
      <c r="I65" s="13"/>
      <c r="J65" s="14"/>
      <c r="K65" s="2"/>
      <c r="L65" s="2"/>
      <c r="M65" s="14"/>
      <c r="N65" s="14"/>
      <c r="O65" s="14"/>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34" customFormat="1">
      <c r="A66" s="35"/>
      <c r="B66" s="37"/>
      <c r="C66" s="11"/>
      <c r="D66" s="6"/>
      <c r="E66" s="12"/>
      <c r="F66" s="12"/>
      <c r="G66" s="12"/>
      <c r="H66" s="13"/>
      <c r="I66" s="13"/>
      <c r="J66" s="14"/>
      <c r="K66" s="2"/>
      <c r="L66" s="2"/>
      <c r="M66" s="14"/>
      <c r="N66" s="14"/>
      <c r="O66" s="1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34" customFormat="1" ht="38.25">
      <c r="A67" s="35" t="s">
        <v>99</v>
      </c>
      <c r="B67" s="37"/>
      <c r="C67" s="38" t="s">
        <v>100</v>
      </c>
      <c r="D67" s="6" t="s">
        <v>29</v>
      </c>
      <c r="E67" s="12">
        <v>1</v>
      </c>
      <c r="F67" s="12"/>
      <c r="G67" s="12">
        <f>E67*F67</f>
        <v>0</v>
      </c>
      <c r="H67" s="13"/>
      <c r="I67" s="13"/>
      <c r="J67" s="14"/>
      <c r="K67" s="2"/>
      <c r="L67" s="2"/>
      <c r="M67" s="14"/>
      <c r="N67" s="14"/>
      <c r="O67" s="1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c r="A68" s="35"/>
      <c r="B68" s="5"/>
      <c r="C68" s="11"/>
      <c r="D68" s="6"/>
      <c r="E68" s="12"/>
      <c r="F68" s="12"/>
      <c r="G68" s="12"/>
    </row>
    <row r="69" spans="1:256" ht="25.5">
      <c r="A69" s="35" t="s">
        <v>101</v>
      </c>
      <c r="B69" s="5"/>
      <c r="C69" s="38" t="s">
        <v>102</v>
      </c>
      <c r="D69" s="6" t="s">
        <v>32</v>
      </c>
      <c r="E69" s="12">
        <v>58.75</v>
      </c>
      <c r="F69" s="12"/>
      <c r="G69" s="12">
        <f>SUM(F69*E69)</f>
        <v>0</v>
      </c>
    </row>
    <row r="70" spans="1:256">
      <c r="A70" s="35"/>
      <c r="B70" s="5"/>
      <c r="C70" s="11"/>
      <c r="D70" s="6"/>
      <c r="E70" s="12"/>
      <c r="F70" s="12"/>
      <c r="G70" s="12"/>
    </row>
    <row r="71" spans="1:256" ht="38.25">
      <c r="A71" s="35" t="s">
        <v>103</v>
      </c>
      <c r="B71" s="5"/>
      <c r="C71" s="38" t="s">
        <v>104</v>
      </c>
      <c r="D71" s="6" t="s">
        <v>32</v>
      </c>
      <c r="E71" s="12">
        <v>56.32</v>
      </c>
      <c r="F71" s="12"/>
      <c r="G71" s="12">
        <f>SUM(F71*E71)</f>
        <v>0</v>
      </c>
    </row>
    <row r="72" spans="1:256">
      <c r="A72" s="35"/>
      <c r="B72" s="5"/>
      <c r="C72" s="38"/>
      <c r="D72" s="6"/>
      <c r="E72" s="12"/>
      <c r="F72" s="12"/>
      <c r="G72" s="12"/>
    </row>
    <row r="73" spans="1:256" ht="38.25">
      <c r="A73" s="35" t="s">
        <v>105</v>
      </c>
      <c r="B73" s="5"/>
      <c r="C73" s="38" t="s">
        <v>106</v>
      </c>
      <c r="D73" s="6" t="s">
        <v>32</v>
      </c>
      <c r="E73" s="12">
        <v>8.5</v>
      </c>
      <c r="F73" s="12"/>
      <c r="G73" s="12">
        <f>SUM(F73*E73)</f>
        <v>0</v>
      </c>
    </row>
    <row r="74" spans="1:256">
      <c r="A74" s="35"/>
      <c r="B74" s="5"/>
      <c r="C74" s="38"/>
      <c r="D74" s="6"/>
      <c r="E74" s="12"/>
      <c r="F74" s="12"/>
      <c r="G74" s="12"/>
    </row>
    <row r="75" spans="1:256" ht="63.75">
      <c r="A75" s="35" t="s">
        <v>107</v>
      </c>
      <c r="B75" s="35"/>
      <c r="C75" s="38" t="s">
        <v>108</v>
      </c>
      <c r="D75"/>
      <c r="E75"/>
      <c r="F75"/>
      <c r="G75"/>
    </row>
    <row r="76" spans="1:256">
      <c r="A76" s="35"/>
      <c r="B76" s="35"/>
      <c r="C76" s="38" t="s">
        <v>109</v>
      </c>
      <c r="D76" s="6" t="s">
        <v>29</v>
      </c>
      <c r="E76" s="12">
        <v>2</v>
      </c>
      <c r="F76" s="12"/>
      <c r="G76" s="12">
        <f>SUM(F76*E76)</f>
        <v>0</v>
      </c>
    </row>
    <row r="77" spans="1:256">
      <c r="A77" s="35"/>
      <c r="B77" s="35"/>
      <c r="C77" s="38" t="s">
        <v>110</v>
      </c>
      <c r="D77" s="6" t="s">
        <v>29</v>
      </c>
      <c r="E77" s="12">
        <v>1</v>
      </c>
      <c r="F77" s="12"/>
      <c r="G77" s="12">
        <f>SUM(F77*E77)</f>
        <v>0</v>
      </c>
    </row>
    <row r="78" spans="1:256">
      <c r="A78" s="35"/>
      <c r="B78" s="35"/>
      <c r="C78" s="38" t="s">
        <v>111</v>
      </c>
      <c r="D78" s="6" t="s">
        <v>29</v>
      </c>
      <c r="E78" s="12">
        <v>3</v>
      </c>
      <c r="F78" s="12"/>
      <c r="G78" s="12">
        <f>SUM(F78*E78)</f>
        <v>0</v>
      </c>
    </row>
    <row r="79" spans="1:256">
      <c r="A79" s="35"/>
      <c r="B79" s="35"/>
      <c r="C79" s="38"/>
      <c r="D79" s="6"/>
      <c r="E79" s="12"/>
      <c r="F79" s="12"/>
      <c r="G79" s="12"/>
    </row>
    <row r="80" spans="1:256" ht="51">
      <c r="A80" s="35" t="s">
        <v>112</v>
      </c>
      <c r="B80" s="35"/>
      <c r="C80" s="38" t="s">
        <v>113</v>
      </c>
      <c r="D80" s="6" t="s">
        <v>29</v>
      </c>
      <c r="E80" s="12">
        <v>2</v>
      </c>
      <c r="F80" s="12"/>
      <c r="G80" s="12">
        <f>SUM(F80*E80)</f>
        <v>0</v>
      </c>
    </row>
    <row r="81" spans="1:7">
      <c r="A81" s="35"/>
      <c r="B81" s="35"/>
      <c r="C81" s="38"/>
      <c r="D81" s="6"/>
      <c r="E81" s="12"/>
      <c r="F81" s="12"/>
      <c r="G81" s="12"/>
    </row>
    <row r="82" spans="1:7" ht="89.25">
      <c r="A82" s="35" t="s">
        <v>114</v>
      </c>
      <c r="B82" s="35"/>
      <c r="C82" s="38" t="s">
        <v>115</v>
      </c>
      <c r="D82" s="6" t="s">
        <v>32</v>
      </c>
      <c r="E82" s="12">
        <f>6.5+5.8</f>
        <v>12.3</v>
      </c>
      <c r="F82" s="12"/>
      <c r="G82" s="12">
        <f>SUM(F82*E82)</f>
        <v>0</v>
      </c>
    </row>
    <row r="83" spans="1:7">
      <c r="A83" s="35"/>
      <c r="B83" s="35"/>
      <c r="C83" s="38"/>
      <c r="D83" s="6"/>
      <c r="E83" s="12"/>
      <c r="F83" s="12"/>
      <c r="G83" s="12"/>
    </row>
    <row r="84" spans="1:7" ht="38.25">
      <c r="A84" s="35" t="s">
        <v>116</v>
      </c>
      <c r="B84" s="35"/>
      <c r="C84" s="38" t="s">
        <v>117</v>
      </c>
      <c r="D84" s="6"/>
      <c r="E84" s="12"/>
      <c r="F84" s="12"/>
      <c r="G84" s="12"/>
    </row>
    <row r="85" spans="1:7">
      <c r="A85" s="35"/>
      <c r="B85" s="35"/>
      <c r="C85" s="11" t="s">
        <v>118</v>
      </c>
      <c r="D85" s="6" t="s">
        <v>29</v>
      </c>
      <c r="E85" s="12">
        <v>1</v>
      </c>
      <c r="F85" s="12"/>
      <c r="G85" s="12">
        <f>SUM(F85*E85)</f>
        <v>0</v>
      </c>
    </row>
    <row r="86" spans="1:7">
      <c r="A86" s="35"/>
      <c r="B86" s="35"/>
      <c r="C86" s="38"/>
      <c r="D86" s="6"/>
      <c r="E86" s="12"/>
      <c r="F86" s="12"/>
      <c r="G86" s="12"/>
    </row>
    <row r="87" spans="1:7" ht="76.5">
      <c r="A87" s="35" t="s">
        <v>119</v>
      </c>
      <c r="B87" s="35"/>
      <c r="C87" s="38" t="s">
        <v>120</v>
      </c>
      <c r="D87" s="6" t="s">
        <v>29</v>
      </c>
      <c r="E87" s="12">
        <v>1</v>
      </c>
      <c r="F87" s="12"/>
      <c r="G87" s="12">
        <f>SUM(F87*E87)</f>
        <v>0</v>
      </c>
    </row>
    <row r="88" spans="1:7">
      <c r="A88" s="35"/>
      <c r="B88" s="35"/>
      <c r="C88" s="38"/>
      <c r="D88" s="6"/>
      <c r="E88" s="12"/>
      <c r="F88" s="12"/>
      <c r="G88" s="12"/>
    </row>
    <row r="89" spans="1:7" ht="63.75">
      <c r="A89" s="35" t="s">
        <v>119</v>
      </c>
      <c r="B89" s="35"/>
      <c r="C89" s="38" t="s">
        <v>121</v>
      </c>
      <c r="D89" s="6" t="s">
        <v>29</v>
      </c>
      <c r="E89" s="12">
        <v>1</v>
      </c>
      <c r="F89" s="12"/>
      <c r="G89" s="12">
        <f>SUM(F89*E89)</f>
        <v>0</v>
      </c>
    </row>
    <row r="90" spans="1:7">
      <c r="A90" s="9"/>
      <c r="B90" s="10"/>
      <c r="C90" s="11"/>
      <c r="D90" s="6"/>
      <c r="E90" s="12"/>
      <c r="F90" s="12"/>
      <c r="G90" s="12"/>
    </row>
    <row r="91" spans="1:7">
      <c r="A91" s="39"/>
      <c r="B91" s="40"/>
      <c r="C91" s="41"/>
      <c r="D91" s="42"/>
      <c r="E91" s="43"/>
      <c r="F91" s="43"/>
      <c r="G91" s="43"/>
    </row>
    <row r="92" spans="1:7">
      <c r="A92" s="9"/>
      <c r="B92" s="10"/>
      <c r="C92" s="11" t="s">
        <v>19</v>
      </c>
      <c r="D92" s="6"/>
      <c r="E92" s="12"/>
      <c r="F92" s="12"/>
      <c r="G92" s="12">
        <f>SUM(G9:G91)</f>
        <v>0</v>
      </c>
    </row>
  </sheetData>
  <mergeCells count="2">
    <mergeCell ref="C4:I4"/>
    <mergeCell ref="C5:I5"/>
  </mergeCells>
  <pageMargins left="0.70000000000000007" right="0.70000000000000007" top="1.0456692913385826" bottom="1.0456692913385826" header="0.74999999999999989" footer="0.74999999999999989"/>
  <pageSetup paperSize="0" scale="101" fitToWidth="0" fitToHeight="0" pageOrder="overThenDown"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workbookViewId="0">
      <selection activeCell="F9" sqref="F9"/>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3"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c r="A1" s="9">
        <v>4</v>
      </c>
      <c r="B1" s="10"/>
      <c r="C1" s="11" t="s">
        <v>10</v>
      </c>
      <c r="D1" s="6"/>
      <c r="E1" s="12"/>
      <c r="F1" s="12"/>
      <c r="G1" s="12"/>
    </row>
    <row r="2" spans="1:256">
      <c r="A2" s="9"/>
      <c r="B2" s="10"/>
      <c r="C2" s="11"/>
      <c r="D2" s="6"/>
      <c r="E2" s="12"/>
      <c r="F2" s="12"/>
      <c r="G2" s="12"/>
    </row>
    <row r="3" spans="1:256" ht="32.25" customHeight="1">
      <c r="A3" s="9"/>
      <c r="B3" s="10"/>
      <c r="C3" s="94" t="s">
        <v>20</v>
      </c>
      <c r="D3" s="94"/>
      <c r="E3" s="94"/>
      <c r="F3" s="94"/>
      <c r="G3" s="94"/>
      <c r="H3" s="94"/>
      <c r="I3" s="94"/>
    </row>
    <row r="4" spans="1:256">
      <c r="A4" s="9"/>
      <c r="B4" s="10"/>
      <c r="C4" s="11"/>
      <c r="D4" s="6"/>
      <c r="E4" s="12"/>
      <c r="F4" s="12"/>
      <c r="G4" s="12"/>
    </row>
    <row r="5" spans="1:256">
      <c r="A5" s="9"/>
      <c r="B5" s="10"/>
      <c r="C5" s="11"/>
      <c r="D5" s="6" t="s">
        <v>23</v>
      </c>
      <c r="E5" s="12" t="s">
        <v>24</v>
      </c>
      <c r="F5" s="12" t="s">
        <v>25</v>
      </c>
      <c r="G5" s="12" t="s">
        <v>26</v>
      </c>
    </row>
    <row r="6" spans="1:256">
      <c r="A6" s="9"/>
      <c r="B6" s="10"/>
      <c r="C6" s="11"/>
      <c r="D6" s="6"/>
      <c r="E6" s="12"/>
      <c r="F6" s="12"/>
      <c r="G6" s="12"/>
    </row>
    <row r="7" spans="1:256" ht="38.25">
      <c r="A7" s="9" t="s">
        <v>122</v>
      </c>
      <c r="B7" s="10"/>
      <c r="C7" s="11" t="s">
        <v>123</v>
      </c>
      <c r="D7" s="6" t="s">
        <v>124</v>
      </c>
      <c r="E7" s="12">
        <f>2.44*0.08</f>
        <v>0.19520000000000001</v>
      </c>
      <c r="F7" s="12"/>
      <c r="G7" s="12">
        <f>SUM(F7*E7)</f>
        <v>0</v>
      </c>
    </row>
    <row r="8" spans="1:256">
      <c r="A8" s="9"/>
      <c r="B8" s="10"/>
      <c r="C8" s="11"/>
      <c r="D8" s="6"/>
      <c r="E8" s="12"/>
      <c r="F8" s="12"/>
      <c r="G8" s="12"/>
    </row>
    <row r="9" spans="1:256" s="34" customFormat="1" ht="51">
      <c r="A9" s="9" t="s">
        <v>125</v>
      </c>
      <c r="B9" s="10"/>
      <c r="C9" s="11" t="s">
        <v>126</v>
      </c>
      <c r="D9" s="6" t="s">
        <v>124</v>
      </c>
      <c r="E9" s="12">
        <f>3.48*0.08</f>
        <v>0.27839999999999998</v>
      </c>
      <c r="F9" s="12"/>
      <c r="G9" s="12">
        <f>SUM(F9*E9)</f>
        <v>0</v>
      </c>
      <c r="H9" s="13"/>
      <c r="I9" s="13"/>
      <c r="J9" s="14"/>
      <c r="K9" s="2"/>
      <c r="L9" s="2"/>
      <c r="M9" s="14"/>
      <c r="N9" s="14"/>
      <c r="O9" s="1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34" customFormat="1">
      <c r="A10" s="15"/>
      <c r="B10" s="16"/>
      <c r="C10" s="17"/>
      <c r="D10" s="29"/>
      <c r="E10" s="18"/>
      <c r="F10" s="18"/>
      <c r="G10" s="18"/>
      <c r="H10" s="13"/>
      <c r="I10" s="13"/>
      <c r="J10" s="14"/>
      <c r="K10" s="2"/>
      <c r="L10" s="2"/>
      <c r="M10" s="14"/>
      <c r="N10" s="14"/>
      <c r="O10" s="1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34" customFormat="1">
      <c r="A11" s="9"/>
      <c r="B11" s="10"/>
      <c r="C11" s="11"/>
      <c r="D11" s="6"/>
      <c r="E11" s="12"/>
      <c r="F11" s="12"/>
      <c r="G11" s="12"/>
      <c r="H11" s="13"/>
      <c r="I11" s="13"/>
      <c r="J11" s="14"/>
      <c r="K11" s="2"/>
      <c r="L11" s="2"/>
      <c r="M11" s="14"/>
      <c r="N11" s="14"/>
      <c r="O11" s="1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34" customFormat="1">
      <c r="A12" s="9"/>
      <c r="B12" s="10"/>
      <c r="C12" s="11" t="s">
        <v>19</v>
      </c>
      <c r="D12" s="6"/>
      <c r="E12" s="12"/>
      <c r="F12" s="12"/>
      <c r="G12" s="12">
        <f>SUM(G7:G11)</f>
        <v>0</v>
      </c>
      <c r="H12" s="13"/>
      <c r="I12" s="13"/>
      <c r="J12" s="14"/>
      <c r="K12" s="2"/>
      <c r="L12" s="2"/>
      <c r="M12" s="14"/>
      <c r="N12" s="14"/>
      <c r="O12" s="1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sheetData>
  <mergeCells count="1">
    <mergeCell ref="C3:I3"/>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workbookViewId="0">
      <selection activeCell="C3" sqref="C3:G3"/>
    </sheetView>
  </sheetViews>
  <sheetFormatPr defaultRowHeight="15"/>
  <cols>
    <col min="1" max="1" width="7.125" style="31" customWidth="1"/>
    <col min="2" max="2" width="7.125" style="32" customWidth="1"/>
    <col min="3" max="3" width="29.5" style="33"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5" style="2" customWidth="1"/>
    <col min="257" max="1024" width="13" style="34" customWidth="1"/>
  </cols>
  <sheetData>
    <row r="1" spans="1:9">
      <c r="A1" s="9"/>
      <c r="B1" s="10"/>
      <c r="C1" s="11" t="s">
        <v>127</v>
      </c>
      <c r="D1" s="6"/>
      <c r="E1" s="12"/>
      <c r="F1" s="12"/>
      <c r="G1" s="12"/>
    </row>
    <row r="2" spans="1:9">
      <c r="A2" s="9"/>
      <c r="B2" s="10"/>
      <c r="C2" s="11"/>
      <c r="D2" s="6"/>
      <c r="E2" s="12"/>
      <c r="F2" s="12"/>
      <c r="G2" s="12"/>
    </row>
    <row r="3" spans="1:9" s="77" customFormat="1" ht="72" customHeight="1">
      <c r="A3" s="74"/>
      <c r="B3" s="75"/>
      <c r="C3" s="97" t="s">
        <v>335</v>
      </c>
      <c r="D3" s="97"/>
      <c r="E3" s="97"/>
      <c r="F3" s="97"/>
      <c r="G3" s="97"/>
      <c r="H3" s="76"/>
      <c r="I3" s="76"/>
    </row>
    <row r="4" spans="1:9" s="77" customFormat="1" ht="14.25">
      <c r="A4" s="74"/>
      <c r="B4" s="75"/>
      <c r="C4" s="96"/>
      <c r="D4" s="96"/>
      <c r="E4" s="96"/>
      <c r="F4" s="96"/>
      <c r="G4" s="96"/>
      <c r="H4" s="76"/>
      <c r="I4" s="76"/>
    </row>
    <row r="5" spans="1:9" s="77" customFormat="1" ht="37.5" customHeight="1">
      <c r="A5" s="74"/>
      <c r="B5" s="75"/>
      <c r="C5" s="97" t="s">
        <v>128</v>
      </c>
      <c r="D5" s="97"/>
      <c r="E5" s="97"/>
      <c r="F5" s="97"/>
      <c r="G5" s="97"/>
      <c r="H5" s="76"/>
      <c r="I5" s="76"/>
    </row>
    <row r="6" spans="1:9" s="77" customFormat="1" ht="14.25">
      <c r="A6" s="74"/>
      <c r="B6" s="75"/>
      <c r="C6" s="96"/>
      <c r="D6" s="96"/>
      <c r="E6" s="96"/>
      <c r="F6" s="96"/>
      <c r="G6" s="96"/>
      <c r="H6" s="76"/>
      <c r="I6" s="76"/>
    </row>
    <row r="7" spans="1:9" s="77" customFormat="1" ht="38.25" customHeight="1">
      <c r="A7" s="74"/>
      <c r="B7" s="75"/>
      <c r="C7" s="97" t="s">
        <v>129</v>
      </c>
      <c r="D7" s="97"/>
      <c r="E7" s="97"/>
      <c r="F7" s="97"/>
      <c r="G7" s="97"/>
      <c r="H7" s="76"/>
      <c r="I7" s="76"/>
    </row>
    <row r="8" spans="1:9" s="77" customFormat="1">
      <c r="A8" s="74"/>
      <c r="B8" s="75"/>
      <c r="C8" s="96"/>
      <c r="D8" s="96"/>
      <c r="E8" s="96"/>
      <c r="F8" s="96"/>
      <c r="G8" s="96"/>
      <c r="H8" s="78"/>
      <c r="I8" s="78"/>
    </row>
    <row r="9" spans="1:9" s="77" customFormat="1" ht="27.75" customHeight="1">
      <c r="A9" s="74"/>
      <c r="B9" s="75"/>
      <c r="C9" s="94" t="s">
        <v>130</v>
      </c>
      <c r="D9" s="94"/>
      <c r="E9" s="94"/>
      <c r="F9" s="94"/>
      <c r="G9" s="94"/>
      <c r="H9" s="78"/>
      <c r="I9" s="78"/>
    </row>
    <row r="10" spans="1:9" s="77" customFormat="1">
      <c r="A10" s="74"/>
      <c r="B10" s="75"/>
      <c r="C10" s="96"/>
      <c r="D10" s="96"/>
      <c r="E10" s="96"/>
      <c r="F10" s="96"/>
      <c r="G10" s="96"/>
      <c r="H10" s="78"/>
      <c r="I10" s="78"/>
    </row>
    <row r="11" spans="1:9" s="77" customFormat="1" ht="41.25" customHeight="1">
      <c r="A11" s="76"/>
      <c r="B11" s="76"/>
      <c r="C11" s="97" t="s">
        <v>131</v>
      </c>
      <c r="D11" s="97"/>
      <c r="E11" s="97"/>
      <c r="F11" s="97"/>
      <c r="G11" s="97"/>
      <c r="H11" s="78"/>
      <c r="I11" s="78"/>
    </row>
    <row r="12" spans="1:9" s="77" customFormat="1">
      <c r="A12" s="76"/>
      <c r="B12" s="76"/>
      <c r="C12" s="96"/>
      <c r="D12" s="96"/>
      <c r="E12" s="96"/>
      <c r="F12" s="96"/>
      <c r="G12" s="96"/>
      <c r="H12" s="79"/>
      <c r="I12" s="78"/>
    </row>
    <row r="13" spans="1:9" s="77" customFormat="1" ht="131.25" customHeight="1">
      <c r="A13" s="76"/>
      <c r="B13" s="76"/>
      <c r="C13" s="97" t="s">
        <v>132</v>
      </c>
      <c r="D13" s="97"/>
      <c r="E13" s="97"/>
      <c r="F13" s="97"/>
      <c r="G13" s="97"/>
      <c r="H13" s="79"/>
      <c r="I13" s="78"/>
    </row>
    <row r="14" spans="1:9">
      <c r="A14" s="34"/>
      <c r="B14" s="34"/>
      <c r="C14" s="34"/>
      <c r="D14" s="34"/>
      <c r="E14" s="34"/>
      <c r="F14" s="34"/>
      <c r="G14" s="34"/>
    </row>
    <row r="15" spans="1:9">
      <c r="A15" s="9"/>
      <c r="B15" s="10"/>
      <c r="C15" s="11"/>
      <c r="D15" s="6"/>
      <c r="E15" s="12"/>
      <c r="F15" s="12"/>
      <c r="G15" s="12"/>
    </row>
  </sheetData>
  <mergeCells count="11">
    <mergeCell ref="C9:G9"/>
    <mergeCell ref="C10:G10"/>
    <mergeCell ref="C11:G11"/>
    <mergeCell ref="C12:G12"/>
    <mergeCell ref="C13:G13"/>
    <mergeCell ref="C8:G8"/>
    <mergeCell ref="C3:G3"/>
    <mergeCell ref="C4:G4"/>
    <mergeCell ref="C5:G5"/>
    <mergeCell ref="C6:G6"/>
    <mergeCell ref="C7:G7"/>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colBreaks count="1" manualBreakCount="1">
    <brk id="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3"/>
  <sheetViews>
    <sheetView workbookViewId="0">
      <selection activeCell="C7" sqref="C7:G7"/>
    </sheetView>
  </sheetViews>
  <sheetFormatPr defaultRowHeight="14.25"/>
  <cols>
    <col min="1" max="1" width="7.125" style="44" customWidth="1"/>
    <col min="2" max="2" width="7.125" style="45" customWidth="1"/>
    <col min="3" max="3" width="29.5" style="46" customWidth="1"/>
    <col min="4" max="4" width="4.75" style="47" customWidth="1"/>
    <col min="5" max="5" width="9.5" style="48" customWidth="1"/>
    <col min="6" max="6" width="9" style="48" customWidth="1"/>
    <col min="7" max="7" width="11.75" style="48" customWidth="1"/>
    <col min="8" max="8" width="5.375" style="48" customWidth="1"/>
    <col min="9" max="9" width="13.875" style="48" customWidth="1"/>
    <col min="10" max="10" width="8.25" style="49" customWidth="1"/>
    <col min="11" max="11" width="11.375" style="47" customWidth="1"/>
    <col min="12" max="12" width="3.375" style="47" customWidth="1"/>
    <col min="13" max="13" width="8" style="49" customWidth="1"/>
    <col min="14" max="14" width="8.375" style="49" customWidth="1"/>
    <col min="15" max="15" width="8.25" style="49" customWidth="1"/>
    <col min="16" max="16" width="13.875" style="47" customWidth="1"/>
    <col min="17" max="256" width="8.5" style="47" customWidth="1"/>
    <col min="257" max="1024" width="13" style="50" customWidth="1"/>
  </cols>
  <sheetData>
    <row r="1" spans="1:9">
      <c r="A1" s="44">
        <v>4</v>
      </c>
      <c r="C1" s="46" t="s">
        <v>11</v>
      </c>
    </row>
    <row r="3" spans="1:9" s="83" customFormat="1" ht="33.75" customHeight="1">
      <c r="A3" s="80"/>
      <c r="B3" s="81"/>
      <c r="C3" s="98" t="s">
        <v>20</v>
      </c>
      <c r="D3" s="98"/>
      <c r="E3" s="98"/>
      <c r="F3" s="98"/>
      <c r="G3" s="98"/>
      <c r="H3" s="98"/>
      <c r="I3" s="98"/>
    </row>
    <row r="4" spans="1:9" s="83" customFormat="1" ht="54" customHeight="1">
      <c r="A4" s="80"/>
      <c r="B4" s="81"/>
      <c r="C4" s="98" t="s">
        <v>133</v>
      </c>
      <c r="D4" s="98"/>
      <c r="E4" s="98"/>
      <c r="F4" s="98"/>
      <c r="G4" s="98"/>
      <c r="H4" s="98"/>
      <c r="I4" s="98"/>
    </row>
    <row r="5" spans="1:9" s="83" customFormat="1" ht="40.5" customHeight="1">
      <c r="A5" s="80"/>
      <c r="B5" s="81"/>
      <c r="C5" s="98" t="s">
        <v>134</v>
      </c>
      <c r="D5" s="98"/>
      <c r="E5" s="98"/>
      <c r="F5" s="98"/>
      <c r="G5" s="98"/>
      <c r="H5" s="98"/>
      <c r="I5" s="98"/>
    </row>
    <row r="6" spans="1:9" s="83" customFormat="1" ht="42" customHeight="1">
      <c r="A6" s="80"/>
      <c r="B6" s="81"/>
      <c r="C6" s="98" t="s">
        <v>135</v>
      </c>
      <c r="D6" s="98"/>
      <c r="E6" s="98"/>
      <c r="F6" s="98"/>
      <c r="G6" s="98"/>
      <c r="H6" s="82"/>
      <c r="I6" s="82"/>
    </row>
    <row r="7" spans="1:9" s="83" customFormat="1" ht="16.5" customHeight="1">
      <c r="A7" s="80"/>
      <c r="B7" s="81"/>
      <c r="C7" s="98" t="s">
        <v>136</v>
      </c>
      <c r="D7" s="98"/>
      <c r="E7" s="98"/>
      <c r="F7" s="98"/>
      <c r="G7" s="98"/>
      <c r="H7" s="82"/>
      <c r="I7" s="82"/>
    </row>
    <row r="8" spans="1:9" s="83" customFormat="1" ht="27.75" customHeight="1">
      <c r="A8" s="80"/>
      <c r="B8" s="81"/>
      <c r="C8" s="98" t="s">
        <v>336</v>
      </c>
      <c r="D8" s="98"/>
      <c r="E8" s="98"/>
      <c r="F8" s="98"/>
      <c r="G8" s="98"/>
      <c r="H8" s="98"/>
      <c r="I8" s="98"/>
    </row>
    <row r="9" spans="1:9" s="83" customFormat="1" ht="15.75" customHeight="1">
      <c r="A9" s="80"/>
      <c r="B9" s="81"/>
      <c r="C9" s="98" t="s">
        <v>137</v>
      </c>
      <c r="D9" s="98"/>
      <c r="E9" s="98"/>
      <c r="F9" s="98"/>
      <c r="G9" s="98"/>
      <c r="H9" s="98"/>
      <c r="I9" s="98"/>
    </row>
    <row r="10" spans="1:9">
      <c r="C10" s="51"/>
    </row>
    <row r="11" spans="1:9">
      <c r="C11" s="51"/>
      <c r="D11" s="47" t="s">
        <v>23</v>
      </c>
      <c r="E11" s="48" t="s">
        <v>24</v>
      </c>
      <c r="F11" s="48" t="s">
        <v>25</v>
      </c>
      <c r="G11" s="48" t="s">
        <v>26</v>
      </c>
    </row>
    <row r="13" spans="1:9" ht="204">
      <c r="A13" s="44" t="s">
        <v>138</v>
      </c>
      <c r="C13" s="46" t="s">
        <v>139</v>
      </c>
      <c r="F13" s="50"/>
    </row>
    <row r="14" spans="1:9">
      <c r="F14" s="50"/>
    </row>
    <row r="15" spans="1:9" ht="38.25">
      <c r="C15" s="46" t="s">
        <v>140</v>
      </c>
      <c r="D15" s="47" t="s">
        <v>32</v>
      </c>
      <c r="E15" s="48">
        <f>4.07*1.1</f>
        <v>4.4770000000000003</v>
      </c>
      <c r="G15" s="48">
        <f>SUM(F15*E15)</f>
        <v>0</v>
      </c>
      <c r="I15" s="52" t="s">
        <v>141</v>
      </c>
    </row>
    <row r="16" spans="1:9">
      <c r="C16" s="53"/>
    </row>
    <row r="17" spans="1:9" ht="25.5">
      <c r="C17" s="46" t="s">
        <v>142</v>
      </c>
      <c r="D17" s="47" t="s">
        <v>32</v>
      </c>
      <c r="E17" s="48">
        <f>1.4*4.07</f>
        <v>5.6980000000000004</v>
      </c>
      <c r="G17" s="48">
        <f>SUM(F17*E17)</f>
        <v>0</v>
      </c>
      <c r="I17" s="52" t="s">
        <v>143</v>
      </c>
    </row>
    <row r="18" spans="1:9">
      <c r="C18" s="53"/>
    </row>
    <row r="19" spans="1:9" ht="38.25">
      <c r="C19" s="46" t="s">
        <v>144</v>
      </c>
      <c r="D19" s="47" t="s">
        <v>32</v>
      </c>
      <c r="E19" s="48">
        <f>2*4.07-0.7*2.6</f>
        <v>6.32</v>
      </c>
      <c r="G19" s="48">
        <f>SUM(F19*E19)</f>
        <v>0</v>
      </c>
      <c r="I19" s="52" t="s">
        <v>145</v>
      </c>
    </row>
    <row r="20" spans="1:9">
      <c r="C20" s="53"/>
    </row>
    <row r="21" spans="1:9" ht="242.25">
      <c r="A21" s="44" t="s">
        <v>146</v>
      </c>
      <c r="C21" s="46" t="s">
        <v>147</v>
      </c>
      <c r="D21" s="50"/>
      <c r="E21" s="50"/>
      <c r="F21" s="50"/>
      <c r="G21" s="50"/>
    </row>
    <row r="22" spans="1:9">
      <c r="D22" s="50"/>
      <c r="E22" s="50"/>
      <c r="F22" s="50"/>
      <c r="G22" s="50"/>
    </row>
    <row r="23" spans="1:9" ht="63.75">
      <c r="C23" s="46" t="s">
        <v>148</v>
      </c>
    </row>
    <row r="24" spans="1:9">
      <c r="C24" s="53"/>
    </row>
    <row r="25" spans="1:9">
      <c r="C25" s="46" t="s">
        <v>149</v>
      </c>
      <c r="D25" s="47" t="s">
        <v>32</v>
      </c>
      <c r="E25" s="48">
        <f>(5.32+2.21+1.57+0.95)*2.9+2</f>
        <v>31.144999999999996</v>
      </c>
      <c r="G25" s="48">
        <f>SUM(F25*E25)</f>
        <v>0</v>
      </c>
    </row>
    <row r="26" spans="1:9">
      <c r="C26" s="46" t="s">
        <v>150</v>
      </c>
      <c r="D26" s="47" t="s">
        <v>32</v>
      </c>
      <c r="E26" s="48">
        <f>(4.98+4.15)*2.9</f>
        <v>26.477</v>
      </c>
      <c r="G26" s="48">
        <f>SUM(F26*E26)</f>
        <v>0</v>
      </c>
    </row>
    <row r="27" spans="1:9">
      <c r="C27" s="53"/>
    </row>
    <row r="28" spans="1:9" ht="51">
      <c r="C28" s="46" t="s">
        <v>151</v>
      </c>
    </row>
    <row r="29" spans="1:9">
      <c r="C29" s="53"/>
    </row>
    <row r="30" spans="1:9">
      <c r="C30" s="46" t="s">
        <v>149</v>
      </c>
      <c r="D30" s="47" t="s">
        <v>32</v>
      </c>
      <c r="E30" s="48">
        <f>0.87*2.9</f>
        <v>2.5230000000000001</v>
      </c>
      <c r="G30" s="48">
        <f>SUM(F30*E30)</f>
        <v>0</v>
      </c>
    </row>
    <row r="31" spans="1:9">
      <c r="C31" s="53"/>
    </row>
    <row r="32" spans="1:9" ht="204">
      <c r="A32" s="44" t="s">
        <v>152</v>
      </c>
      <c r="C32" s="46" t="s">
        <v>153</v>
      </c>
    </row>
    <row r="33" spans="1:9" ht="25.5">
      <c r="C33" s="53" t="s">
        <v>154</v>
      </c>
      <c r="D33" s="47" t="s">
        <v>32</v>
      </c>
      <c r="E33" s="48">
        <f>0.87*4.07+0.81*0.9+1.1*1.7+0.1*2.6</f>
        <v>6.3998999999999997</v>
      </c>
      <c r="G33" s="48">
        <f>SUM(F33*E33)</f>
        <v>0</v>
      </c>
      <c r="I33" s="52" t="s">
        <v>155</v>
      </c>
    </row>
    <row r="34" spans="1:9">
      <c r="C34" s="53"/>
    </row>
    <row r="35" spans="1:9" ht="178.5">
      <c r="A35" s="44" t="s">
        <v>156</v>
      </c>
      <c r="C35" s="46" t="s">
        <v>157</v>
      </c>
    </row>
    <row r="37" spans="1:9" ht="76.5">
      <c r="C37" s="46" t="s">
        <v>158</v>
      </c>
    </row>
    <row r="38" spans="1:9">
      <c r="C38" s="53" t="s">
        <v>159</v>
      </c>
      <c r="D38" s="47" t="s">
        <v>32</v>
      </c>
      <c r="E38" s="48">
        <f>1.4*4.07+1.1*4.07</f>
        <v>10.175000000000001</v>
      </c>
      <c r="G38" s="48">
        <f>SUM(F38*E38)</f>
        <v>0</v>
      </c>
      <c r="I38" s="52" t="s">
        <v>160</v>
      </c>
    </row>
    <row r="39" spans="1:9">
      <c r="C39" s="53"/>
    </row>
    <row r="40" spans="1:9" ht="76.5">
      <c r="C40" s="46" t="s">
        <v>161</v>
      </c>
    </row>
    <row r="41" spans="1:9">
      <c r="C41" s="53" t="s">
        <v>159</v>
      </c>
      <c r="D41" s="47" t="s">
        <v>32</v>
      </c>
      <c r="E41" s="48">
        <f>4.07*1.1</f>
        <v>4.4770000000000003</v>
      </c>
      <c r="G41" s="48">
        <f>SUM(F41*E41)</f>
        <v>0</v>
      </c>
      <c r="I41" s="52" t="s">
        <v>162</v>
      </c>
    </row>
    <row r="43" spans="1:9" ht="293.25">
      <c r="A43" s="44" t="s">
        <v>163</v>
      </c>
      <c r="C43" s="46" t="s">
        <v>164</v>
      </c>
      <c r="D43" s="47" t="s">
        <v>124</v>
      </c>
      <c r="E43" s="48">
        <f>9.44</f>
        <v>9.44</v>
      </c>
      <c r="G43" s="48">
        <f>SUM(F43*E43)</f>
        <v>0</v>
      </c>
    </row>
    <row r="45" spans="1:9" ht="153">
      <c r="A45" s="44" t="s">
        <v>165</v>
      </c>
      <c r="C45" s="46" t="s">
        <v>166</v>
      </c>
      <c r="D45" s="47" t="s">
        <v>124</v>
      </c>
      <c r="E45" s="48">
        <f>43.82</f>
        <v>43.82</v>
      </c>
      <c r="G45" s="48">
        <f>SUM(F45*E45)</f>
        <v>0</v>
      </c>
    </row>
    <row r="47" spans="1:9" ht="38.25">
      <c r="A47" s="44" t="s">
        <v>167</v>
      </c>
      <c r="C47" s="54" t="s">
        <v>168</v>
      </c>
    </row>
    <row r="48" spans="1:9">
      <c r="C48" s="54" t="s">
        <v>169</v>
      </c>
      <c r="D48" s="47" t="s">
        <v>29</v>
      </c>
      <c r="E48" s="48">
        <v>3</v>
      </c>
      <c r="G48" s="48">
        <f>SUM(F48*E48)</f>
        <v>0</v>
      </c>
    </row>
    <row r="49" spans="1:7">
      <c r="C49" s="54" t="s">
        <v>170</v>
      </c>
      <c r="D49" s="47" t="s">
        <v>29</v>
      </c>
      <c r="E49" s="48">
        <v>3</v>
      </c>
      <c r="G49" s="48">
        <f>SUM(F49*E49)</f>
        <v>0</v>
      </c>
    </row>
    <row r="50" spans="1:7">
      <c r="C50" s="54"/>
    </row>
    <row r="51" spans="1:7">
      <c r="A51" s="55"/>
      <c r="B51" s="56"/>
      <c r="C51" s="57"/>
      <c r="D51" s="58"/>
      <c r="E51" s="59"/>
      <c r="F51" s="59"/>
      <c r="G51" s="59"/>
    </row>
    <row r="53" spans="1:7">
      <c r="C53" s="46" t="s">
        <v>19</v>
      </c>
      <c r="G53" s="48">
        <f>SUM(G13:G52)</f>
        <v>0</v>
      </c>
    </row>
  </sheetData>
  <mergeCells count="7">
    <mergeCell ref="C9:I9"/>
    <mergeCell ref="C3:I3"/>
    <mergeCell ref="C4:I4"/>
    <mergeCell ref="C5:I5"/>
    <mergeCell ref="C6:G6"/>
    <mergeCell ref="C7:G7"/>
    <mergeCell ref="C8:I8"/>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colBreaks count="1" manualBreakCount="1">
    <brk id="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topLeftCell="A7" workbookViewId="0">
      <selection activeCell="C12" sqref="C12"/>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2.6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10">
      <c r="A1" s="9">
        <v>5</v>
      </c>
      <c r="B1" s="10"/>
      <c r="C1" s="11" t="s">
        <v>12</v>
      </c>
      <c r="D1" s="6"/>
      <c r="E1" s="12"/>
      <c r="F1" s="12"/>
      <c r="G1" s="12"/>
    </row>
    <row r="2" spans="1:10">
      <c r="A2" s="9"/>
      <c r="B2" s="10"/>
      <c r="C2" s="11"/>
      <c r="D2" s="6"/>
      <c r="E2" s="12"/>
      <c r="F2" s="12"/>
      <c r="G2" s="12"/>
    </row>
    <row r="3" spans="1:10" ht="34.5" customHeight="1">
      <c r="A3" s="9"/>
      <c r="B3" s="10"/>
      <c r="C3" s="99" t="s">
        <v>171</v>
      </c>
      <c r="D3" s="99"/>
      <c r="E3" s="99"/>
      <c r="F3" s="99"/>
      <c r="G3" s="99"/>
    </row>
    <row r="4" spans="1:10" ht="69" customHeight="1">
      <c r="A4" s="9"/>
      <c r="B4" s="10"/>
      <c r="C4" s="99" t="s">
        <v>172</v>
      </c>
      <c r="D4" s="99"/>
      <c r="E4" s="99"/>
      <c r="F4" s="99"/>
      <c r="G4" s="99"/>
    </row>
    <row r="5" spans="1:10">
      <c r="A5" s="9"/>
      <c r="B5" s="10"/>
      <c r="C5" s="60"/>
      <c r="D5" s="6"/>
      <c r="E5" s="12"/>
      <c r="F5" s="12"/>
      <c r="G5" s="12"/>
    </row>
    <row r="6" spans="1:10">
      <c r="A6" s="9"/>
      <c r="B6" s="10"/>
      <c r="C6" s="5"/>
      <c r="D6" s="6" t="s">
        <v>23</v>
      </c>
      <c r="E6" s="12" t="s">
        <v>24</v>
      </c>
      <c r="F6" s="12" t="s">
        <v>25</v>
      </c>
      <c r="G6" s="12" t="s">
        <v>26</v>
      </c>
      <c r="H6"/>
      <c r="I6"/>
      <c r="J6"/>
    </row>
    <row r="7" spans="1:10">
      <c r="A7" s="9"/>
      <c r="B7" s="10"/>
      <c r="C7" s="11"/>
      <c r="D7" s="6"/>
      <c r="E7" s="12"/>
      <c r="F7" s="12"/>
      <c r="G7" s="12"/>
    </row>
    <row r="8" spans="1:10" ht="204">
      <c r="A8" s="9" t="s">
        <v>173</v>
      </c>
      <c r="B8" s="10"/>
      <c r="C8" s="61" t="s">
        <v>337</v>
      </c>
      <c r="D8" s="6" t="s">
        <v>32</v>
      </c>
      <c r="E8" s="12">
        <f>6.63+1.93+4.64+40.46+2.8</f>
        <v>56.459999999999994</v>
      </c>
      <c r="F8" s="12"/>
      <c r="G8" s="12">
        <f>SUM(F8*E8)</f>
        <v>0</v>
      </c>
    </row>
    <row r="9" spans="1:10">
      <c r="A9" s="9"/>
      <c r="B9" s="10"/>
      <c r="C9" s="61"/>
      <c r="D9" s="6"/>
      <c r="E9" s="12"/>
      <c r="F9" s="12"/>
      <c r="G9" s="12"/>
    </row>
    <row r="10" spans="1:10" ht="204">
      <c r="A10" s="9" t="s">
        <v>174</v>
      </c>
      <c r="B10" s="10"/>
      <c r="C10" s="61" t="s">
        <v>338</v>
      </c>
      <c r="D10" s="6" t="s">
        <v>32</v>
      </c>
      <c r="E10" s="12">
        <f>1.62*1.5+3.3*1.5</f>
        <v>7.379999999999999</v>
      </c>
      <c r="F10" s="12"/>
      <c r="G10" s="12">
        <f>SUM(F10*E10)</f>
        <v>0</v>
      </c>
    </row>
    <row r="11" spans="1:10">
      <c r="A11" s="9"/>
      <c r="B11" s="10"/>
      <c r="C11" s="61"/>
      <c r="D11" s="6"/>
      <c r="E11" s="12"/>
      <c r="F11" s="12"/>
      <c r="G11" s="12"/>
    </row>
    <row r="12" spans="1:10" ht="63.75">
      <c r="A12" s="9" t="s">
        <v>175</v>
      </c>
      <c r="B12" s="10"/>
      <c r="C12" s="61" t="s">
        <v>176</v>
      </c>
      <c r="D12" s="6" t="s">
        <v>32</v>
      </c>
      <c r="E12" s="12">
        <f>1.93</f>
        <v>1.93</v>
      </c>
      <c r="F12" s="12"/>
      <c r="G12" s="12">
        <f>SUM(F12*E12)</f>
        <v>0</v>
      </c>
    </row>
    <row r="13" spans="1:10">
      <c r="A13" s="9"/>
      <c r="B13" s="10"/>
      <c r="C13" s="61"/>
      <c r="D13" s="6"/>
      <c r="E13" s="12"/>
      <c r="F13" s="12"/>
      <c r="G13" s="12"/>
    </row>
    <row r="14" spans="1:10">
      <c r="A14" s="15"/>
      <c r="B14" s="16"/>
      <c r="C14" s="17"/>
      <c r="D14" s="29"/>
      <c r="E14" s="18"/>
      <c r="F14" s="18"/>
      <c r="G14" s="18"/>
    </row>
    <row r="15" spans="1:10">
      <c r="A15" s="9"/>
      <c r="B15" s="10"/>
      <c r="C15" s="11"/>
      <c r="D15" s="6"/>
      <c r="E15" s="12"/>
      <c r="F15" s="12"/>
      <c r="G15" s="12"/>
    </row>
    <row r="16" spans="1:10">
      <c r="A16" s="9"/>
      <c r="B16" s="10"/>
      <c r="C16" s="11" t="s">
        <v>19</v>
      </c>
      <c r="D16" s="6"/>
      <c r="E16" s="12"/>
      <c r="F16" s="12"/>
      <c r="G16" s="12">
        <f>SUM(G8:G15)</f>
        <v>0</v>
      </c>
    </row>
    <row r="17" spans="1:7">
      <c r="A17" s="9"/>
      <c r="B17" s="10"/>
      <c r="C17" s="11"/>
      <c r="D17" s="6"/>
      <c r="E17" s="12"/>
      <c r="F17" s="12"/>
      <c r="G17" s="12"/>
    </row>
  </sheetData>
  <mergeCells count="2">
    <mergeCell ref="C3:G3"/>
    <mergeCell ref="C4:G4"/>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workbookViewId="0">
      <selection activeCell="F14" sqref="F14"/>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3.6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6</v>
      </c>
      <c r="B1" s="10"/>
      <c r="C1" s="11" t="s">
        <v>13</v>
      </c>
      <c r="D1" s="6"/>
      <c r="E1" s="12"/>
      <c r="F1" s="12"/>
      <c r="G1" s="12"/>
    </row>
    <row r="2" spans="1:15">
      <c r="A2" s="9"/>
      <c r="B2" s="10"/>
      <c r="C2" s="11"/>
      <c r="D2" s="6"/>
      <c r="E2" s="12"/>
      <c r="F2" s="12"/>
      <c r="G2" s="12"/>
    </row>
    <row r="3" spans="1:15" ht="39" customHeight="1">
      <c r="A3" s="9"/>
      <c r="B3" s="10"/>
      <c r="C3" s="100" t="s">
        <v>171</v>
      </c>
      <c r="D3" s="100"/>
      <c r="E3" s="100"/>
      <c r="F3" s="100"/>
      <c r="G3" s="100"/>
    </row>
    <row r="4" spans="1:15">
      <c r="A4" s="9"/>
      <c r="B4" s="10"/>
      <c r="C4" s="61"/>
      <c r="D4" s="6"/>
      <c r="E4" s="12"/>
      <c r="F4" s="12"/>
      <c r="G4" s="12"/>
    </row>
    <row r="5" spans="1:15">
      <c r="A5" s="9"/>
      <c r="B5" s="10"/>
      <c r="C5" s="11"/>
      <c r="D5" s="6" t="s">
        <v>23</v>
      </c>
      <c r="E5" s="12" t="s">
        <v>24</v>
      </c>
      <c r="F5" s="12" t="s">
        <v>25</v>
      </c>
      <c r="G5" s="12" t="s">
        <v>26</v>
      </c>
    </row>
    <row r="6" spans="1:15">
      <c r="A6" s="9"/>
      <c r="B6" s="10"/>
      <c r="C6" s="11"/>
      <c r="D6" s="6"/>
      <c r="E6" s="12"/>
      <c r="F6" s="12"/>
      <c r="G6" s="12"/>
    </row>
    <row r="7" spans="1:15" s="2" customFormat="1" ht="267.75">
      <c r="A7" s="9" t="s">
        <v>177</v>
      </c>
      <c r="B7" s="10"/>
      <c r="C7" s="62" t="s">
        <v>178</v>
      </c>
      <c r="D7" s="5"/>
      <c r="E7" s="5"/>
      <c r="F7" s="5"/>
      <c r="G7" s="5"/>
      <c r="H7" s="13"/>
      <c r="I7" s="13"/>
      <c r="J7" s="14"/>
      <c r="M7" s="14"/>
      <c r="N7" s="14"/>
      <c r="O7" s="14"/>
    </row>
    <row r="8" spans="1:15" s="2" customFormat="1">
      <c r="A8" s="9"/>
      <c r="B8" s="10"/>
      <c r="C8" s="63" t="s">
        <v>179</v>
      </c>
      <c r="D8" s="6" t="s">
        <v>32</v>
      </c>
      <c r="E8" s="12">
        <f>(4.58+2.04+1.55)*2.7+(0.5+1.24+4.11)*2.7+1.1+1.1*0.8+1.93*2.7+(13.39+1.57+4.13+0.95)*3+1+1.1</f>
        <v>107.26499999999999</v>
      </c>
      <c r="F8" s="12"/>
      <c r="G8" s="12">
        <f>SUM(F8*E8)</f>
        <v>0</v>
      </c>
      <c r="H8" s="13"/>
      <c r="I8" s="13"/>
      <c r="J8" s="14"/>
      <c r="M8" s="14"/>
      <c r="N8" s="14"/>
      <c r="O8" s="14"/>
    </row>
    <row r="9" spans="1:15" s="2" customFormat="1">
      <c r="A9" s="9"/>
      <c r="B9" s="10"/>
      <c r="C9" s="63" t="s">
        <v>180</v>
      </c>
      <c r="D9" s="6" t="s">
        <v>32</v>
      </c>
      <c r="E9" s="12">
        <f>8.21*2.9+(3.58+2.64+3.58+4)*2.6+(0.92+0.55)*2.7</f>
        <v>63.658000000000008</v>
      </c>
      <c r="F9" s="12"/>
      <c r="G9" s="12">
        <f>SUM(F9*E9)</f>
        <v>0</v>
      </c>
      <c r="H9" s="13"/>
      <c r="I9" s="13"/>
      <c r="J9" s="14"/>
      <c r="M9" s="14"/>
      <c r="N9" s="14"/>
      <c r="O9" s="14"/>
    </row>
    <row r="10" spans="1:15" s="2" customFormat="1">
      <c r="A10" s="9"/>
      <c r="B10" s="10"/>
      <c r="C10" s="11"/>
      <c r="D10" s="6"/>
      <c r="E10" s="12"/>
      <c r="F10" s="12"/>
      <c r="G10" s="12"/>
      <c r="H10" s="13"/>
      <c r="I10" s="13"/>
      <c r="J10" s="14"/>
      <c r="M10" s="14"/>
      <c r="N10" s="14"/>
      <c r="O10" s="14"/>
    </row>
    <row r="11" spans="1:15" s="2" customFormat="1" ht="267.75">
      <c r="A11" s="9" t="s">
        <v>181</v>
      </c>
      <c r="B11" s="10"/>
      <c r="C11" s="62" t="s">
        <v>182</v>
      </c>
      <c r="D11" s="6" t="s">
        <v>32</v>
      </c>
      <c r="E11" s="12">
        <f>43.82</f>
        <v>43.82</v>
      </c>
      <c r="F11" s="12"/>
      <c r="G11" s="12">
        <f>SUM(F11*E11)</f>
        <v>0</v>
      </c>
      <c r="H11" s="13"/>
      <c r="I11" s="13"/>
      <c r="J11" s="14"/>
      <c r="M11" s="14"/>
      <c r="N11" s="14"/>
      <c r="O11" s="14"/>
    </row>
    <row r="12" spans="1:15" s="2" customFormat="1">
      <c r="A12" s="9"/>
      <c r="B12" s="10"/>
      <c r="C12" s="11"/>
      <c r="D12" s="6"/>
      <c r="E12" s="12"/>
      <c r="F12" s="12"/>
      <c r="G12" s="12"/>
      <c r="H12" s="13"/>
      <c r="I12" s="13"/>
      <c r="J12" s="14"/>
      <c r="M12" s="14"/>
      <c r="N12" s="14"/>
      <c r="O12" s="14"/>
    </row>
    <row r="13" spans="1:15" s="2" customFormat="1">
      <c r="A13" s="15"/>
      <c r="B13" s="16"/>
      <c r="C13" s="17"/>
      <c r="D13" s="29"/>
      <c r="E13" s="18"/>
      <c r="F13" s="18"/>
      <c r="G13" s="64"/>
      <c r="H13" s="13"/>
      <c r="I13" s="13"/>
      <c r="J13" s="14"/>
      <c r="M13" s="14"/>
      <c r="N13" s="14"/>
      <c r="O13" s="14"/>
    </row>
    <row r="14" spans="1:15" s="2" customFormat="1">
      <c r="A14" s="9"/>
      <c r="B14" s="10"/>
      <c r="C14" s="11"/>
      <c r="D14" s="6"/>
      <c r="E14" s="12"/>
      <c r="F14" s="12"/>
      <c r="G14" s="12"/>
      <c r="H14" s="13"/>
      <c r="I14" s="13"/>
      <c r="J14" s="14"/>
      <c r="M14" s="14"/>
      <c r="N14" s="14"/>
      <c r="O14" s="14"/>
    </row>
    <row r="15" spans="1:15" s="2" customFormat="1">
      <c r="A15" s="9"/>
      <c r="B15" s="10"/>
      <c r="C15" s="11" t="s">
        <v>19</v>
      </c>
      <c r="D15" s="6"/>
      <c r="E15" s="12"/>
      <c r="F15" s="12"/>
      <c r="G15" s="12">
        <f>SUM(G8:G11)</f>
        <v>0</v>
      </c>
      <c r="H15" s="13"/>
      <c r="I15" s="13"/>
      <c r="J15" s="14"/>
      <c r="M15" s="14"/>
      <c r="N15" s="14"/>
      <c r="O15" s="14"/>
    </row>
    <row r="16" spans="1:15">
      <c r="A16" s="9"/>
      <c r="B16" s="10"/>
      <c r="C16" s="11"/>
      <c r="D16" s="6"/>
      <c r="E16" s="12"/>
      <c r="F16" s="12"/>
      <c r="G16" s="12"/>
    </row>
    <row r="17" spans="1:7">
      <c r="A17" s="9"/>
      <c r="B17" s="10"/>
      <c r="C17" s="11"/>
      <c r="D17" s="6"/>
      <c r="E17" s="12"/>
      <c r="F17" s="12"/>
      <c r="G17" s="12"/>
    </row>
  </sheetData>
  <mergeCells count="1">
    <mergeCell ref="C3:G3"/>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A10" workbookViewId="0">
      <selection activeCell="I17" sqref="I17"/>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25" style="13" customWidth="1"/>
    <col min="7" max="7" width="11.1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7</v>
      </c>
      <c r="B1" s="10"/>
      <c r="C1" s="11" t="s">
        <v>14</v>
      </c>
      <c r="D1" s="6"/>
      <c r="E1" s="12"/>
      <c r="F1" s="12"/>
      <c r="G1" s="12"/>
    </row>
    <row r="2" spans="1:15">
      <c r="A2" s="9"/>
      <c r="B2" s="10"/>
      <c r="C2" s="11"/>
      <c r="D2" s="6"/>
      <c r="E2" s="12"/>
      <c r="F2" s="12"/>
      <c r="G2" s="12"/>
    </row>
    <row r="3" spans="1:15" ht="33" customHeight="1">
      <c r="A3" s="9"/>
      <c r="B3" s="10"/>
      <c r="C3" s="102" t="s">
        <v>171</v>
      </c>
      <c r="D3" s="102"/>
      <c r="E3" s="102"/>
      <c r="F3" s="102"/>
      <c r="G3" s="102"/>
    </row>
    <row r="4" spans="1:15" ht="64.5" customHeight="1">
      <c r="A4" s="9"/>
      <c r="B4" s="10"/>
      <c r="C4" s="100" t="s">
        <v>183</v>
      </c>
      <c r="D4" s="100"/>
      <c r="E4" s="100"/>
      <c r="F4" s="100"/>
      <c r="G4" s="100"/>
    </row>
    <row r="5" spans="1:15" ht="38.25" customHeight="1">
      <c r="A5" s="9"/>
      <c r="B5" s="10"/>
      <c r="C5" s="100" t="s">
        <v>184</v>
      </c>
      <c r="D5" s="100"/>
      <c r="E5" s="100"/>
      <c r="F5" s="100"/>
      <c r="G5" s="100"/>
    </row>
    <row r="6" spans="1:15" ht="30" customHeight="1">
      <c r="A6" s="9"/>
      <c r="B6" s="10"/>
      <c r="C6" s="100" t="s">
        <v>185</v>
      </c>
      <c r="D6" s="100"/>
      <c r="E6" s="100"/>
      <c r="F6" s="100"/>
      <c r="G6" s="100"/>
    </row>
    <row r="7" spans="1:15" ht="23.25" customHeight="1">
      <c r="A7" s="9"/>
      <c r="B7" s="10"/>
      <c r="C7" s="100" t="s">
        <v>186</v>
      </c>
      <c r="D7" s="100"/>
      <c r="E7" s="100"/>
      <c r="F7" s="100"/>
      <c r="G7" s="100"/>
    </row>
    <row r="8" spans="1:15" ht="21.75" customHeight="1">
      <c r="A8" s="9"/>
      <c r="B8" s="10"/>
      <c r="C8" s="100" t="s">
        <v>187</v>
      </c>
      <c r="D8" s="100"/>
      <c r="E8" s="100"/>
      <c r="F8" s="100"/>
      <c r="G8" s="100"/>
    </row>
    <row r="9" spans="1:15" ht="21.75" customHeight="1">
      <c r="A9" s="9"/>
      <c r="B9" s="10"/>
      <c r="C9" s="100" t="s">
        <v>188</v>
      </c>
      <c r="D9" s="100"/>
      <c r="E9" s="100"/>
      <c r="F9" s="100"/>
      <c r="G9" s="100"/>
    </row>
    <row r="10" spans="1:15" ht="42.75" customHeight="1">
      <c r="A10" s="9"/>
      <c r="B10" s="10"/>
      <c r="C10" s="101" t="s">
        <v>189</v>
      </c>
      <c r="D10" s="101"/>
      <c r="E10" s="101"/>
      <c r="F10" s="101"/>
      <c r="G10" s="101"/>
    </row>
    <row r="11" spans="1:15" ht="42.75" customHeight="1">
      <c r="A11" s="9"/>
      <c r="B11" s="10"/>
      <c r="C11" s="61"/>
      <c r="D11" s="6"/>
      <c r="E11" s="12"/>
      <c r="F11" s="12"/>
      <c r="G11" s="12"/>
    </row>
    <row r="12" spans="1:15">
      <c r="A12" s="9"/>
      <c r="B12" s="10"/>
      <c r="C12" s="11"/>
      <c r="D12" s="6" t="s">
        <v>23</v>
      </c>
      <c r="E12" s="12" t="s">
        <v>24</v>
      </c>
      <c r="F12" s="12" t="s">
        <v>25</v>
      </c>
      <c r="G12" s="12" t="s">
        <v>26</v>
      </c>
    </row>
    <row r="13" spans="1:15">
      <c r="A13" s="9"/>
      <c r="B13" s="10"/>
      <c r="C13" s="11"/>
      <c r="D13" s="6"/>
      <c r="E13" s="12"/>
      <c r="F13" s="12"/>
      <c r="G13" s="12"/>
    </row>
    <row r="14" spans="1:15" s="2" customFormat="1" ht="40.5">
      <c r="A14" s="9" t="s">
        <v>190</v>
      </c>
      <c r="B14" s="10"/>
      <c r="C14" s="11" t="s">
        <v>191</v>
      </c>
      <c r="D14" s="65"/>
      <c r="E14" s="65"/>
      <c r="F14" s="65"/>
      <c r="G14" s="65"/>
      <c r="H14" s="13"/>
      <c r="I14" s="13"/>
      <c r="J14" s="14"/>
      <c r="M14" s="14"/>
      <c r="N14" s="14"/>
      <c r="O14" s="14"/>
    </row>
    <row r="15" spans="1:15" s="2" customFormat="1">
      <c r="A15" s="9"/>
      <c r="B15" s="10"/>
      <c r="C15" s="63" t="s">
        <v>192</v>
      </c>
      <c r="D15" s="6" t="s">
        <v>29</v>
      </c>
      <c r="E15" s="12">
        <v>1</v>
      </c>
      <c r="F15" s="12"/>
      <c r="G15" s="12">
        <f>SUM(F15*E15)</f>
        <v>0</v>
      </c>
      <c r="H15" s="13"/>
      <c r="I15" s="13"/>
      <c r="J15" s="14"/>
      <c r="M15" s="14"/>
      <c r="N15" s="14"/>
      <c r="O15" s="14"/>
    </row>
    <row r="16" spans="1:15" s="2" customFormat="1">
      <c r="A16" s="9"/>
      <c r="B16" s="10"/>
      <c r="C16" s="11"/>
      <c r="D16" s="6"/>
      <c r="E16" s="12"/>
      <c r="F16" s="12"/>
      <c r="G16" s="12"/>
      <c r="H16" s="13"/>
      <c r="I16" s="13"/>
      <c r="J16" s="14"/>
      <c r="M16" s="14"/>
      <c r="N16" s="14"/>
      <c r="O16" s="14"/>
    </row>
    <row r="17" spans="1:15" s="2" customFormat="1" ht="66">
      <c r="A17" s="9" t="s">
        <v>193</v>
      </c>
      <c r="B17" s="10"/>
      <c r="C17" s="11" t="s">
        <v>194</v>
      </c>
      <c r="D17" s="6"/>
      <c r="E17" s="12"/>
      <c r="F17" s="12"/>
      <c r="G17" s="12"/>
      <c r="H17" s="13"/>
      <c r="I17" s="13"/>
      <c r="J17" s="14"/>
      <c r="M17" s="14"/>
      <c r="N17" s="14"/>
      <c r="O17" s="14"/>
    </row>
    <row r="18" spans="1:15" s="2" customFormat="1">
      <c r="A18" s="9"/>
      <c r="B18" s="10"/>
      <c r="C18" s="63" t="s">
        <v>195</v>
      </c>
      <c r="D18" s="6" t="s">
        <v>29</v>
      </c>
      <c r="E18" s="12">
        <v>1</v>
      </c>
      <c r="F18" s="12"/>
      <c r="G18" s="12">
        <f>SUM(F18*E18)</f>
        <v>0</v>
      </c>
      <c r="H18" s="13"/>
      <c r="I18" s="13"/>
      <c r="J18" s="14"/>
      <c r="M18" s="14"/>
      <c r="N18" s="14"/>
      <c r="O18" s="14"/>
    </row>
    <row r="19" spans="1:15" s="2" customFormat="1">
      <c r="A19" s="9"/>
      <c r="B19" s="10"/>
      <c r="C19" s="11"/>
      <c r="D19" s="6"/>
      <c r="E19" s="12"/>
      <c r="F19" s="12"/>
      <c r="G19" s="12"/>
      <c r="H19" s="13"/>
      <c r="I19" s="13"/>
      <c r="J19" s="14"/>
      <c r="M19" s="14"/>
      <c r="N19" s="14"/>
      <c r="O19" s="14"/>
    </row>
    <row r="20" spans="1:15" s="2" customFormat="1" ht="40.5">
      <c r="A20" s="9" t="s">
        <v>196</v>
      </c>
      <c r="B20" s="10"/>
      <c r="C20" s="11" t="s">
        <v>197</v>
      </c>
      <c r="D20" s="6" t="s">
        <v>29</v>
      </c>
      <c r="E20" s="12">
        <v>1</v>
      </c>
      <c r="F20" s="12"/>
      <c r="G20" s="12">
        <f>SUM(F20*E20)</f>
        <v>0</v>
      </c>
      <c r="H20" s="13"/>
      <c r="I20" s="13"/>
      <c r="J20" s="14"/>
      <c r="M20" s="14"/>
      <c r="N20" s="14"/>
      <c r="O20" s="14"/>
    </row>
    <row r="21" spans="1:15" s="2" customFormat="1">
      <c r="A21" s="9"/>
      <c r="B21" s="10"/>
      <c r="C21" s="11"/>
      <c r="D21" s="6"/>
      <c r="E21" s="12"/>
      <c r="F21" s="12"/>
      <c r="G21" s="12"/>
      <c r="H21" s="13"/>
      <c r="I21" s="13"/>
      <c r="J21" s="14"/>
      <c r="M21" s="14"/>
      <c r="N21" s="14"/>
      <c r="O21" s="14"/>
    </row>
    <row r="22" spans="1:15" s="2" customFormat="1" ht="78.75">
      <c r="A22" s="9" t="s">
        <v>198</v>
      </c>
      <c r="B22" s="10"/>
      <c r="C22" s="11" t="s">
        <v>199</v>
      </c>
      <c r="D22" s="6" t="s">
        <v>29</v>
      </c>
      <c r="E22" s="12">
        <v>1</v>
      </c>
      <c r="F22" s="12"/>
      <c r="G22" s="12">
        <f>SUM(F22*E22)</f>
        <v>0</v>
      </c>
      <c r="H22" s="13"/>
      <c r="I22" s="13"/>
      <c r="J22" s="14"/>
      <c r="M22" s="14"/>
      <c r="N22" s="14"/>
      <c r="O22" s="14"/>
    </row>
    <row r="23" spans="1:15" s="2" customFormat="1">
      <c r="A23" s="15"/>
      <c r="B23" s="16"/>
      <c r="C23" s="17"/>
      <c r="D23" s="29"/>
      <c r="E23" s="18"/>
      <c r="F23" s="18"/>
      <c r="G23" s="64"/>
      <c r="H23" s="13"/>
      <c r="I23" s="13"/>
      <c r="J23" s="14"/>
      <c r="M23" s="14"/>
      <c r="N23" s="14"/>
      <c r="O23" s="14"/>
    </row>
    <row r="24" spans="1:15" s="2" customFormat="1">
      <c r="A24" s="9"/>
      <c r="B24" s="10"/>
      <c r="C24" s="11"/>
      <c r="D24" s="6"/>
      <c r="E24" s="12"/>
      <c r="F24" s="12"/>
      <c r="G24" s="12"/>
      <c r="H24" s="13"/>
      <c r="I24" s="13"/>
      <c r="J24" s="14"/>
      <c r="M24" s="14"/>
      <c r="N24" s="14"/>
      <c r="O24" s="14"/>
    </row>
    <row r="25" spans="1:15" s="2" customFormat="1">
      <c r="A25" s="9"/>
      <c r="B25" s="10"/>
      <c r="C25" s="11" t="s">
        <v>19</v>
      </c>
      <c r="D25" s="6"/>
      <c r="E25" s="12"/>
      <c r="F25" s="12"/>
      <c r="G25" s="12">
        <f>SUM(G15:G22)</f>
        <v>0</v>
      </c>
      <c r="H25" s="13"/>
      <c r="I25" s="13"/>
      <c r="J25" s="14"/>
      <c r="M25" s="14"/>
      <c r="N25" s="14"/>
      <c r="O25" s="14"/>
    </row>
    <row r="26" spans="1:15">
      <c r="A26" s="9"/>
      <c r="B26" s="10"/>
      <c r="C26" s="11"/>
      <c r="D26" s="6"/>
      <c r="E26" s="12"/>
      <c r="F26" s="12"/>
      <c r="G26" s="12"/>
    </row>
    <row r="27" spans="1:15">
      <c r="A27" s="9"/>
      <c r="B27" s="10"/>
      <c r="C27" s="11"/>
      <c r="D27" s="6"/>
      <c r="E27" s="12"/>
      <c r="F27" s="12"/>
      <c r="G27" s="12"/>
    </row>
  </sheetData>
  <mergeCells count="8">
    <mergeCell ref="C9:G9"/>
    <mergeCell ref="C10:G10"/>
    <mergeCell ref="C3:G3"/>
    <mergeCell ref="C4:G4"/>
    <mergeCell ref="C5:G5"/>
    <mergeCell ref="C6:G6"/>
    <mergeCell ref="C7:G7"/>
    <mergeCell ref="C8:G8"/>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
  <sheetViews>
    <sheetView workbookViewId="0">
      <selection activeCell="C11" sqref="C11"/>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25" style="13" customWidth="1"/>
    <col min="7" max="7" width="11.7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8</v>
      </c>
      <c r="B1" s="10"/>
      <c r="C1" s="11" t="s">
        <v>15</v>
      </c>
      <c r="D1" s="6"/>
      <c r="E1" s="12"/>
      <c r="F1" s="12"/>
      <c r="G1" s="12"/>
    </row>
    <row r="2" spans="1:15">
      <c r="A2" s="9"/>
      <c r="B2" s="10"/>
      <c r="C2" s="11"/>
      <c r="D2" s="6"/>
      <c r="E2" s="12"/>
      <c r="F2" s="12"/>
      <c r="G2" s="12"/>
    </row>
    <row r="3" spans="1:15">
      <c r="A3" s="9"/>
      <c r="B3" s="10"/>
      <c r="C3" s="103"/>
      <c r="D3" s="103"/>
      <c r="E3" s="103"/>
      <c r="F3" s="103"/>
      <c r="G3" s="103"/>
    </row>
    <row r="4" spans="1:15" ht="34.5" customHeight="1">
      <c r="A4" s="9"/>
      <c r="B4" s="10"/>
      <c r="C4" s="100" t="s">
        <v>200</v>
      </c>
      <c r="D4" s="100"/>
      <c r="E4" s="100"/>
      <c r="F4" s="100"/>
      <c r="G4" s="100"/>
    </row>
    <row r="5" spans="1:15" ht="24.75" customHeight="1">
      <c r="A5" s="9"/>
      <c r="B5" s="10"/>
      <c r="C5" s="100" t="s">
        <v>201</v>
      </c>
      <c r="D5" s="100"/>
      <c r="E5" s="100"/>
      <c r="F5" s="100"/>
      <c r="G5" s="100"/>
    </row>
    <row r="6" spans="1:15" ht="26.25" customHeight="1">
      <c r="A6" s="9"/>
      <c r="B6" s="10"/>
      <c r="C6" s="100" t="s">
        <v>202</v>
      </c>
      <c r="D6" s="100"/>
      <c r="E6" s="100"/>
      <c r="F6" s="100"/>
      <c r="G6" s="100"/>
    </row>
    <row r="7" spans="1:15">
      <c r="A7" s="9"/>
      <c r="B7" s="10"/>
      <c r="C7" s="61" t="s">
        <v>203</v>
      </c>
      <c r="D7" s="6"/>
      <c r="E7" s="12"/>
      <c r="F7" s="12"/>
      <c r="G7" s="12"/>
    </row>
    <row r="8" spans="1:15">
      <c r="A8" s="9"/>
      <c r="B8" s="10"/>
      <c r="C8" s="61"/>
      <c r="D8" s="6"/>
      <c r="E8" s="12"/>
      <c r="F8" s="12"/>
      <c r="G8" s="12"/>
    </row>
    <row r="9" spans="1:15">
      <c r="A9" s="9"/>
      <c r="B9" s="10"/>
      <c r="C9" s="11"/>
      <c r="D9" s="6" t="s">
        <v>23</v>
      </c>
      <c r="E9" s="12" t="s">
        <v>24</v>
      </c>
      <c r="F9" s="12" t="s">
        <v>25</v>
      </c>
      <c r="G9" s="12" t="s">
        <v>26</v>
      </c>
    </row>
    <row r="10" spans="1:15" s="2" customFormat="1">
      <c r="A10" s="9"/>
      <c r="B10" s="10"/>
      <c r="C10" s="11"/>
      <c r="D10" s="6"/>
      <c r="E10" s="12"/>
      <c r="F10" s="12"/>
      <c r="G10" s="12"/>
      <c r="H10" s="13"/>
      <c r="I10" s="13"/>
      <c r="J10" s="14"/>
      <c r="M10" s="14"/>
      <c r="N10" s="14"/>
      <c r="O10" s="14"/>
    </row>
    <row r="11" spans="1:15" s="2" customFormat="1" ht="61.5" customHeight="1">
      <c r="A11" s="9" t="s">
        <v>177</v>
      </c>
      <c r="B11" s="10"/>
      <c r="C11" s="11" t="s">
        <v>204</v>
      </c>
      <c r="D11" s="6" t="s">
        <v>29</v>
      </c>
      <c r="E11" s="12">
        <v>1</v>
      </c>
      <c r="F11" s="12"/>
      <c r="G11" s="12">
        <f>SUM(F11*E11)</f>
        <v>0</v>
      </c>
      <c r="H11" s="13"/>
      <c r="I11" s="13"/>
      <c r="J11" s="14"/>
      <c r="M11" s="14"/>
      <c r="N11" s="14"/>
      <c r="O11" s="14"/>
    </row>
    <row r="12" spans="1:15" s="2" customFormat="1">
      <c r="A12" s="15"/>
      <c r="B12" s="16"/>
      <c r="C12" s="17"/>
      <c r="D12" s="29"/>
      <c r="E12" s="18"/>
      <c r="F12" s="18"/>
      <c r="G12" s="64"/>
      <c r="H12" s="13"/>
      <c r="I12" s="13"/>
      <c r="J12" s="14"/>
      <c r="M12" s="14"/>
      <c r="N12" s="14"/>
      <c r="O12" s="14"/>
    </row>
    <row r="13" spans="1:15" s="2" customFormat="1">
      <c r="A13" s="9"/>
      <c r="B13" s="10"/>
      <c r="C13" s="11"/>
      <c r="D13" s="6"/>
      <c r="E13" s="12"/>
      <c r="F13" s="12"/>
      <c r="G13" s="12"/>
      <c r="H13" s="13"/>
      <c r="I13" s="13"/>
      <c r="J13" s="14"/>
      <c r="M13" s="14"/>
      <c r="N13" s="14"/>
      <c r="O13" s="14"/>
    </row>
    <row r="14" spans="1:15" s="2" customFormat="1">
      <c r="A14" s="9"/>
      <c r="B14" s="10"/>
      <c r="C14" s="11" t="s">
        <v>19</v>
      </c>
      <c r="D14" s="6"/>
      <c r="E14" s="12"/>
      <c r="F14" s="12"/>
      <c r="G14" s="12">
        <f>SUM(G11:G13)</f>
        <v>0</v>
      </c>
      <c r="H14" s="13"/>
      <c r="I14" s="13"/>
      <c r="J14" s="14"/>
      <c r="M14" s="14"/>
      <c r="N14" s="14"/>
      <c r="O14" s="14"/>
    </row>
    <row r="15" spans="1:15">
      <c r="A15" s="9"/>
      <c r="B15" s="10"/>
      <c r="C15" s="11"/>
      <c r="D15" s="6"/>
      <c r="E15" s="12"/>
      <c r="F15" s="12"/>
      <c r="G15" s="12"/>
    </row>
    <row r="16" spans="1:15">
      <c r="A16" s="9"/>
      <c r="B16" s="10"/>
      <c r="C16" s="11"/>
      <c r="D16" s="6"/>
      <c r="E16" s="12"/>
      <c r="F16" s="12"/>
      <c r="G16" s="12"/>
    </row>
  </sheetData>
  <mergeCells count="4">
    <mergeCell ref="C3:G3"/>
    <mergeCell ref="C4:G4"/>
    <mergeCell ref="C5:G5"/>
    <mergeCell ref="C6:G6"/>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C11" sqref="C11"/>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5" style="13" customWidth="1"/>
    <col min="7" max="7" width="1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9</v>
      </c>
      <c r="B1" s="10"/>
      <c r="C1" s="11" t="s">
        <v>16</v>
      </c>
      <c r="D1" s="6"/>
      <c r="E1" s="12"/>
      <c r="F1" s="12"/>
      <c r="G1" s="12"/>
    </row>
    <row r="2" spans="1:15">
      <c r="A2" s="9"/>
      <c r="B2" s="10"/>
      <c r="C2" s="11"/>
      <c r="D2" s="6"/>
      <c r="E2" s="12"/>
      <c r="F2" s="12"/>
      <c r="G2" s="12"/>
    </row>
    <row r="3" spans="1:15" ht="56.25" customHeight="1">
      <c r="A3" s="9"/>
      <c r="B3" s="10"/>
      <c r="C3" s="102" t="s">
        <v>205</v>
      </c>
      <c r="D3" s="102"/>
      <c r="E3" s="102"/>
      <c r="F3" s="102"/>
      <c r="G3" s="102"/>
    </row>
    <row r="4" spans="1:15">
      <c r="A4" s="9"/>
      <c r="B4" s="10"/>
      <c r="C4" s="103"/>
      <c r="D4" s="103"/>
      <c r="E4" s="103"/>
      <c r="F4" s="103"/>
      <c r="G4" s="103"/>
    </row>
    <row r="5" spans="1:15" ht="24.75" customHeight="1">
      <c r="A5" s="9"/>
      <c r="B5" s="10"/>
      <c r="C5" s="102" t="s">
        <v>206</v>
      </c>
      <c r="D5" s="102"/>
      <c r="E5" s="102"/>
      <c r="F5" s="102"/>
      <c r="G5" s="102"/>
    </row>
    <row r="6" spans="1:15">
      <c r="A6" s="9"/>
      <c r="B6" s="10"/>
      <c r="C6" s="61"/>
      <c r="D6" s="6"/>
      <c r="E6" s="12"/>
      <c r="F6" s="12"/>
      <c r="G6" s="12"/>
    </row>
    <row r="7" spans="1:15">
      <c r="A7" s="9"/>
      <c r="B7" s="10"/>
      <c r="C7" s="11"/>
      <c r="D7" s="6" t="s">
        <v>23</v>
      </c>
      <c r="E7" s="12" t="s">
        <v>24</v>
      </c>
      <c r="F7" s="12" t="s">
        <v>25</v>
      </c>
      <c r="G7" s="12" t="s">
        <v>26</v>
      </c>
    </row>
    <row r="8" spans="1:15">
      <c r="A8" s="9"/>
      <c r="B8" s="10"/>
      <c r="C8" s="11"/>
      <c r="D8" s="6"/>
      <c r="E8" s="12"/>
      <c r="F8" s="12"/>
      <c r="G8" s="12"/>
    </row>
    <row r="9" spans="1:15" s="2" customFormat="1" ht="183.75" customHeight="1">
      <c r="A9" s="9" t="s">
        <v>207</v>
      </c>
      <c r="B9" s="10"/>
      <c r="C9" s="11" t="s">
        <v>208</v>
      </c>
      <c r="D9" s="6" t="s">
        <v>209</v>
      </c>
      <c r="E9" s="12">
        <f>47.2*0.4+70.75*0.4+3.35*(1.14*4)</f>
        <v>62.456000000000003</v>
      </c>
      <c r="F9" s="12"/>
      <c r="G9" s="12">
        <f>SUM(F9*E9)</f>
        <v>0</v>
      </c>
      <c r="H9" s="13"/>
      <c r="I9" s="13"/>
      <c r="J9" s="14"/>
      <c r="M9" s="14"/>
      <c r="N9" s="14"/>
      <c r="O9" s="14"/>
    </row>
    <row r="10" spans="1:15" s="2" customFormat="1">
      <c r="A10" s="9"/>
      <c r="B10" s="10"/>
      <c r="C10" s="11"/>
      <c r="D10" s="6"/>
      <c r="E10" s="12"/>
      <c r="F10" s="12"/>
      <c r="G10" s="12"/>
      <c r="H10" s="13"/>
      <c r="I10" s="13"/>
      <c r="J10" s="14"/>
      <c r="M10" s="14"/>
      <c r="N10" s="14"/>
      <c r="O10" s="14"/>
    </row>
    <row r="11" spans="1:15" s="2" customFormat="1" ht="51">
      <c r="A11" s="9" t="s">
        <v>210</v>
      </c>
      <c r="B11" s="10"/>
      <c r="C11" s="11" t="s">
        <v>211</v>
      </c>
      <c r="D11" s="6"/>
      <c r="E11" s="12"/>
      <c r="F11" s="12"/>
      <c r="G11" s="12"/>
      <c r="H11" s="13"/>
      <c r="I11" s="13"/>
      <c r="J11" s="14"/>
      <c r="M11" s="14"/>
      <c r="N11" s="14"/>
      <c r="O11" s="14"/>
    </row>
    <row r="12" spans="1:15" s="2" customFormat="1">
      <c r="A12" s="9"/>
      <c r="B12" s="10"/>
      <c r="C12" s="11" t="s">
        <v>212</v>
      </c>
      <c r="D12" s="6" t="s">
        <v>213</v>
      </c>
      <c r="E12" s="12">
        <f>1.65+3.2</f>
        <v>4.8499999999999996</v>
      </c>
      <c r="F12" s="12"/>
      <c r="G12" s="12">
        <f>SUM(F12*E12)</f>
        <v>0</v>
      </c>
      <c r="H12" s="13"/>
      <c r="I12" s="13"/>
      <c r="J12" s="14"/>
      <c r="M12" s="14"/>
      <c r="N12" s="14"/>
      <c r="O12" s="14"/>
    </row>
    <row r="13" spans="1:15" s="2" customFormat="1">
      <c r="A13" s="9"/>
      <c r="B13" s="10"/>
      <c r="C13" s="11" t="s">
        <v>214</v>
      </c>
      <c r="D13" s="6" t="s">
        <v>213</v>
      </c>
      <c r="E13" s="12">
        <v>2.5</v>
      </c>
      <c r="F13" s="12"/>
      <c r="G13" s="12">
        <f>SUM(F13*E13)</f>
        <v>0</v>
      </c>
      <c r="H13" s="13"/>
      <c r="I13" s="13"/>
      <c r="J13" s="14"/>
      <c r="M13" s="14"/>
      <c r="N13" s="14"/>
      <c r="O13" s="14"/>
    </row>
    <row r="14" spans="1:15" s="2" customFormat="1">
      <c r="A14" s="9"/>
      <c r="B14" s="10"/>
      <c r="C14" s="11" t="s">
        <v>215</v>
      </c>
      <c r="D14" s="6" t="s">
        <v>216</v>
      </c>
      <c r="E14" s="12">
        <v>3</v>
      </c>
      <c r="F14" s="12"/>
      <c r="G14" s="12">
        <f>SUM(F14*E14)</f>
        <v>0</v>
      </c>
      <c r="H14" s="13"/>
      <c r="I14" s="13"/>
      <c r="J14" s="14"/>
      <c r="M14" s="14"/>
      <c r="N14" s="14"/>
      <c r="O14" s="14"/>
    </row>
    <row r="15" spans="1:15" s="2" customFormat="1">
      <c r="A15" s="9"/>
      <c r="B15" s="10"/>
      <c r="C15" s="11"/>
      <c r="D15" s="6"/>
      <c r="E15" s="12"/>
      <c r="F15" s="12"/>
      <c r="G15" s="12"/>
      <c r="H15" s="13"/>
      <c r="I15" s="13"/>
      <c r="J15" s="14"/>
      <c r="M15" s="14"/>
      <c r="N15" s="14"/>
      <c r="O15" s="14"/>
    </row>
    <row r="16" spans="1:15" s="2" customFormat="1">
      <c r="A16" s="9"/>
      <c r="B16" s="10"/>
      <c r="C16" s="11"/>
      <c r="D16" s="6"/>
      <c r="E16" s="12"/>
      <c r="F16" s="12"/>
      <c r="G16" s="12"/>
      <c r="H16" s="13"/>
      <c r="I16" s="13"/>
      <c r="J16" s="14"/>
      <c r="M16" s="14"/>
      <c r="N16" s="14"/>
      <c r="O16" s="14"/>
    </row>
    <row r="17" spans="1:15" s="2" customFormat="1">
      <c r="A17" s="15"/>
      <c r="B17" s="16"/>
      <c r="C17" s="17"/>
      <c r="D17" s="29"/>
      <c r="E17" s="18"/>
      <c r="F17" s="18"/>
      <c r="G17" s="64"/>
      <c r="H17" s="13"/>
      <c r="I17" s="13"/>
      <c r="J17" s="14"/>
      <c r="M17" s="14"/>
      <c r="N17" s="14"/>
      <c r="O17" s="14"/>
    </row>
    <row r="18" spans="1:15" s="2" customFormat="1">
      <c r="A18" s="9"/>
      <c r="B18" s="10"/>
      <c r="C18" s="11"/>
      <c r="D18" s="6"/>
      <c r="E18" s="12"/>
      <c r="F18" s="12"/>
      <c r="G18" s="12"/>
      <c r="H18" s="13"/>
      <c r="I18" s="13"/>
      <c r="J18" s="14"/>
      <c r="M18" s="14"/>
      <c r="N18" s="14"/>
      <c r="O18" s="14"/>
    </row>
    <row r="19" spans="1:15" s="2" customFormat="1">
      <c r="A19" s="9"/>
      <c r="B19" s="10"/>
      <c r="C19" s="11" t="s">
        <v>19</v>
      </c>
      <c r="D19" s="6"/>
      <c r="E19" s="12"/>
      <c r="F19" s="12"/>
      <c r="G19" s="12">
        <f>SUM(G9:G14)</f>
        <v>0</v>
      </c>
      <c r="H19" s="13"/>
      <c r="I19" s="13"/>
      <c r="J19" s="14"/>
      <c r="M19" s="14"/>
      <c r="N19" s="14"/>
      <c r="O19" s="14"/>
    </row>
    <row r="20" spans="1:15">
      <c r="A20" s="9"/>
      <c r="B20" s="10"/>
      <c r="C20" s="11"/>
      <c r="D20" s="6"/>
      <c r="E20" s="12"/>
      <c r="F20" s="12"/>
      <c r="G20" s="12"/>
    </row>
    <row r="21" spans="1:15">
      <c r="A21" s="9"/>
      <c r="B21" s="10"/>
      <c r="C21" s="11"/>
      <c r="D21" s="6"/>
      <c r="E21" s="12"/>
      <c r="F21" s="12"/>
      <c r="G21" s="12"/>
    </row>
  </sheetData>
  <mergeCells count="3">
    <mergeCell ref="C3:G3"/>
    <mergeCell ref="C4:G4"/>
    <mergeCell ref="C5:G5"/>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0"/>
  <sheetViews>
    <sheetView workbookViewId="0">
      <selection activeCell="L11" sqref="L11"/>
    </sheetView>
  </sheetViews>
  <sheetFormatPr defaultRowHeight="15"/>
  <cols>
    <col min="1" max="1" width="6.25" style="31" bestFit="1" customWidth="1"/>
    <col min="2" max="2" width="7.125" style="32" customWidth="1"/>
    <col min="3" max="3" width="27" style="33" bestFit="1"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s="91" customFormat="1">
      <c r="A1" s="84">
        <v>8</v>
      </c>
      <c r="B1" s="86"/>
      <c r="C1" s="84" t="s">
        <v>217</v>
      </c>
      <c r="D1" s="87"/>
      <c r="E1" s="88"/>
      <c r="F1" s="88"/>
      <c r="G1" s="88"/>
      <c r="H1" s="89"/>
      <c r="I1" s="89"/>
      <c r="J1" s="89"/>
      <c r="K1" s="90"/>
      <c r="L1" s="90"/>
      <c r="M1" s="89"/>
      <c r="N1" s="89"/>
      <c r="O1" s="89"/>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spans="1:256" s="91" customFormat="1">
      <c r="A2" s="84"/>
      <c r="B2" s="86"/>
      <c r="C2" s="84"/>
      <c r="D2" s="87"/>
      <c r="E2" s="88"/>
      <c r="F2" s="88"/>
      <c r="G2" s="88"/>
      <c r="H2" s="89"/>
      <c r="I2" s="89"/>
      <c r="J2" s="89"/>
      <c r="K2" s="90"/>
      <c r="L2" s="90"/>
      <c r="M2" s="89"/>
      <c r="N2" s="89"/>
      <c r="O2" s="89"/>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spans="1:256" s="91" customFormat="1" ht="31.5" customHeight="1">
      <c r="A3" s="104" t="s">
        <v>218</v>
      </c>
      <c r="B3" s="104"/>
      <c r="C3" s="104"/>
      <c r="D3" s="104"/>
      <c r="E3" s="104"/>
      <c r="F3" s="104"/>
      <c r="G3" s="104"/>
      <c r="H3" s="89"/>
      <c r="I3" s="89"/>
      <c r="J3" s="89"/>
      <c r="K3" s="90"/>
      <c r="L3" s="90"/>
      <c r="M3" s="89"/>
      <c r="N3" s="89"/>
      <c r="O3" s="89"/>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spans="1:256" s="91" customFormat="1" ht="29.25" customHeight="1">
      <c r="A4" s="104" t="s">
        <v>219</v>
      </c>
      <c r="B4" s="104"/>
      <c r="C4" s="104"/>
      <c r="D4" s="104"/>
      <c r="E4" s="104"/>
      <c r="F4" s="104"/>
      <c r="G4" s="104"/>
      <c r="H4" s="89"/>
      <c r="I4" s="89"/>
      <c r="J4" s="89"/>
      <c r="K4" s="90"/>
      <c r="L4" s="90"/>
      <c r="M4" s="89"/>
      <c r="N4" s="89"/>
      <c r="O4" s="89"/>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spans="1:256" s="91" customFormat="1">
      <c r="A5" s="84"/>
      <c r="B5" s="86"/>
      <c r="C5" s="84"/>
      <c r="D5" s="87"/>
      <c r="E5" s="88"/>
      <c r="F5" s="88"/>
      <c r="G5" s="88"/>
      <c r="H5" s="89"/>
      <c r="I5" s="89"/>
      <c r="J5" s="89"/>
      <c r="K5" s="90"/>
      <c r="L5" s="90"/>
      <c r="M5" s="89"/>
      <c r="N5" s="89"/>
      <c r="O5" s="89"/>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pans="1:256" s="91" customFormat="1">
      <c r="A6" s="105" t="s">
        <v>220</v>
      </c>
      <c r="B6" s="105"/>
      <c r="C6" s="105"/>
      <c r="D6" s="105"/>
      <c r="E6" s="105"/>
      <c r="F6" s="105"/>
      <c r="G6" s="105"/>
      <c r="H6" s="89"/>
      <c r="I6" s="89"/>
      <c r="J6" s="89"/>
      <c r="K6" s="90"/>
      <c r="L6" s="90"/>
      <c r="M6" s="89"/>
      <c r="N6" s="89"/>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spans="1:256" s="91" customFormat="1" ht="34.5" customHeight="1">
      <c r="A7" s="105" t="s">
        <v>221</v>
      </c>
      <c r="B7" s="105"/>
      <c r="C7" s="105"/>
      <c r="D7" s="105"/>
      <c r="E7" s="105"/>
      <c r="F7" s="105"/>
      <c r="G7" s="105"/>
      <c r="H7" s="89"/>
      <c r="I7" s="89"/>
      <c r="J7" s="89"/>
      <c r="K7" s="90"/>
      <c r="L7" s="90"/>
      <c r="M7" s="89"/>
      <c r="N7" s="89"/>
      <c r="O7" s="89"/>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spans="1:256" s="91" customFormat="1" ht="28.5" customHeight="1">
      <c r="A8" s="104" t="s">
        <v>222</v>
      </c>
      <c r="B8" s="104"/>
      <c r="C8" s="104"/>
      <c r="D8" s="104"/>
      <c r="E8" s="104"/>
      <c r="F8" s="104"/>
      <c r="G8" s="104"/>
      <c r="H8" s="89"/>
      <c r="I8" s="89"/>
      <c r="J8" s="89"/>
      <c r="K8" s="90"/>
      <c r="L8" s="90"/>
      <c r="M8" s="89"/>
      <c r="N8" s="89"/>
      <c r="O8" s="89"/>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spans="1:256" s="91" customFormat="1" ht="38.25" customHeight="1">
      <c r="A9" s="104" t="s">
        <v>223</v>
      </c>
      <c r="B9" s="104"/>
      <c r="C9" s="104"/>
      <c r="D9" s="104"/>
      <c r="E9" s="104"/>
      <c r="F9" s="104"/>
      <c r="G9" s="104"/>
      <c r="H9" s="89"/>
      <c r="I9" s="89"/>
      <c r="J9" s="89"/>
      <c r="K9" s="90"/>
      <c r="L9" s="90"/>
      <c r="M9" s="89"/>
      <c r="N9" s="89"/>
      <c r="O9" s="89"/>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spans="1:256" s="91" customFormat="1" ht="30" customHeight="1">
      <c r="A10" s="105" t="s">
        <v>224</v>
      </c>
      <c r="B10" s="105"/>
      <c r="C10" s="105"/>
      <c r="D10" s="105"/>
      <c r="E10" s="105"/>
      <c r="F10" s="105"/>
      <c r="G10" s="105"/>
      <c r="H10" s="89"/>
      <c r="I10" s="89"/>
      <c r="J10" s="89"/>
      <c r="K10" s="90"/>
      <c r="L10" s="90"/>
      <c r="M10" s="89"/>
      <c r="N10" s="89"/>
      <c r="O10" s="89"/>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spans="1:256" s="91" customFormat="1">
      <c r="A11" s="96"/>
      <c r="B11" s="96"/>
      <c r="C11" s="96"/>
      <c r="D11" s="96"/>
      <c r="E11" s="96"/>
      <c r="F11" s="96"/>
      <c r="G11" s="96"/>
      <c r="H11" s="89"/>
      <c r="I11" s="89"/>
      <c r="J11" s="89"/>
      <c r="K11" s="90"/>
      <c r="L11" s="90"/>
      <c r="M11" s="89"/>
      <c r="N11" s="89"/>
      <c r="O11" s="89"/>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spans="1:256" s="91" customFormat="1">
      <c r="A12" s="106" t="s">
        <v>225</v>
      </c>
      <c r="B12" s="106"/>
      <c r="C12" s="106"/>
      <c r="D12" s="106"/>
      <c r="E12" s="106"/>
      <c r="F12" s="106"/>
      <c r="G12" s="106"/>
      <c r="H12" s="89"/>
      <c r="I12" s="89"/>
      <c r="J12" s="89"/>
      <c r="K12" s="90"/>
      <c r="L12" s="90"/>
      <c r="M12" s="89"/>
      <c r="N12" s="89"/>
      <c r="O12" s="89"/>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spans="1:256" s="91" customFormat="1">
      <c r="A13" s="105" t="s">
        <v>226</v>
      </c>
      <c r="B13" s="105"/>
      <c r="C13" s="105"/>
      <c r="D13" s="105"/>
      <c r="E13" s="105"/>
      <c r="F13" s="105"/>
      <c r="G13" s="105"/>
      <c r="H13" s="89"/>
      <c r="I13" s="89"/>
      <c r="J13" s="89"/>
      <c r="K13" s="90"/>
      <c r="L13" s="90"/>
      <c r="M13" s="89"/>
      <c r="N13" s="89"/>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spans="1:256" s="91" customFormat="1">
      <c r="A14" s="105" t="s">
        <v>227</v>
      </c>
      <c r="B14" s="105"/>
      <c r="C14" s="105"/>
      <c r="D14" s="105"/>
      <c r="E14" s="105"/>
      <c r="F14" s="105"/>
      <c r="G14" s="105"/>
      <c r="H14" s="89"/>
      <c r="I14" s="89"/>
      <c r="J14" s="89"/>
      <c r="K14" s="90"/>
      <c r="L14" s="90"/>
      <c r="M14" s="89"/>
      <c r="N14" s="89"/>
      <c r="O14" s="89"/>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spans="1:256" s="91" customFormat="1">
      <c r="A15" s="105" t="s">
        <v>228</v>
      </c>
      <c r="B15" s="105"/>
      <c r="C15" s="105"/>
      <c r="D15" s="105"/>
      <c r="E15" s="105"/>
      <c r="F15" s="105"/>
      <c r="G15" s="105"/>
      <c r="H15" s="89"/>
      <c r="I15" s="89"/>
      <c r="J15" s="89"/>
      <c r="K15" s="90"/>
      <c r="L15" s="90"/>
      <c r="M15" s="89"/>
      <c r="N15" s="89"/>
      <c r="O15" s="89"/>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spans="1:256" s="90" customFormat="1">
      <c r="A16" s="105" t="s">
        <v>229</v>
      </c>
      <c r="B16" s="105"/>
      <c r="C16" s="105"/>
      <c r="D16" s="105"/>
      <c r="E16" s="105"/>
      <c r="F16" s="105"/>
      <c r="G16" s="105"/>
      <c r="H16" s="89"/>
      <c r="I16" s="89"/>
      <c r="J16" s="89"/>
      <c r="M16" s="89"/>
      <c r="N16" s="89"/>
      <c r="O16" s="89"/>
    </row>
    <row r="17" spans="1:256" s="91" customFormat="1">
      <c r="A17" s="105" t="s">
        <v>230</v>
      </c>
      <c r="B17" s="105"/>
      <c r="C17" s="105"/>
      <c r="D17" s="105"/>
      <c r="E17" s="105"/>
      <c r="F17" s="105"/>
      <c r="G17" s="105"/>
      <c r="H17" s="89"/>
      <c r="I17" s="89"/>
      <c r="J17" s="89"/>
      <c r="K17" s="90"/>
      <c r="L17" s="90"/>
      <c r="M17" s="89"/>
      <c r="N17" s="89"/>
      <c r="O17" s="89"/>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spans="1:256" s="91" customFormat="1">
      <c r="A18" s="105" t="s">
        <v>231</v>
      </c>
      <c r="B18" s="105"/>
      <c r="C18" s="105"/>
      <c r="D18" s="105"/>
      <c r="E18" s="105"/>
      <c r="F18" s="105"/>
      <c r="G18" s="105"/>
      <c r="H18" s="89"/>
      <c r="I18" s="89"/>
      <c r="J18" s="89"/>
      <c r="K18" s="90"/>
      <c r="L18" s="90"/>
      <c r="M18" s="89"/>
      <c r="N18" s="89"/>
      <c r="O18" s="89"/>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spans="1:256" s="91" customFormat="1">
      <c r="A19" s="105" t="s">
        <v>232</v>
      </c>
      <c r="B19" s="105"/>
      <c r="C19" s="105"/>
      <c r="D19" s="105"/>
      <c r="E19" s="105"/>
      <c r="F19" s="105"/>
      <c r="G19" s="105"/>
      <c r="H19" s="89"/>
      <c r="I19" s="89"/>
      <c r="J19" s="89"/>
      <c r="K19" s="90"/>
      <c r="L19" s="90"/>
      <c r="M19" s="89"/>
      <c r="N19" s="89"/>
      <c r="O19" s="89"/>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spans="1:256" s="91" customFormat="1">
      <c r="A20" s="85"/>
      <c r="B20" s="92"/>
      <c r="C20" s="85"/>
      <c r="D20" s="90"/>
      <c r="E20" s="89"/>
      <c r="F20" s="89"/>
      <c r="G20" s="89"/>
      <c r="H20" s="89"/>
      <c r="I20" s="89"/>
      <c r="J20" s="89"/>
      <c r="K20" s="90"/>
      <c r="L20" s="90"/>
      <c r="M20" s="89"/>
      <c r="N20" s="89"/>
      <c r="O20" s="89"/>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spans="1:256" s="91" customFormat="1">
      <c r="A21" s="106" t="s">
        <v>233</v>
      </c>
      <c r="B21" s="106"/>
      <c r="C21" s="106"/>
      <c r="D21" s="106"/>
      <c r="E21" s="106"/>
      <c r="F21" s="106"/>
      <c r="G21" s="106"/>
      <c r="H21" s="89"/>
      <c r="I21" s="89"/>
      <c r="J21" s="89"/>
      <c r="K21" s="90"/>
      <c r="L21" s="90"/>
      <c r="M21" s="89"/>
      <c r="N21" s="89"/>
      <c r="O21" s="89"/>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spans="1:256" s="91" customFormat="1" ht="29.25" customHeight="1">
      <c r="A22" s="105" t="s">
        <v>234</v>
      </c>
      <c r="B22" s="105"/>
      <c r="C22" s="105"/>
      <c r="D22" s="105"/>
      <c r="E22" s="105"/>
      <c r="F22" s="105"/>
      <c r="G22" s="105"/>
      <c r="H22" s="89"/>
      <c r="I22" s="89"/>
      <c r="J22" s="89"/>
      <c r="K22" s="90"/>
      <c r="L22" s="90"/>
      <c r="M22" s="89"/>
      <c r="N22" s="89"/>
      <c r="O22" s="89"/>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spans="1:256" s="91" customFormat="1">
      <c r="A23" s="105" t="s">
        <v>235</v>
      </c>
      <c r="B23" s="105"/>
      <c r="C23" s="105"/>
      <c r="D23" s="105"/>
      <c r="E23" s="105"/>
      <c r="F23" s="105"/>
      <c r="G23" s="105"/>
      <c r="H23" s="89"/>
      <c r="I23" s="89"/>
      <c r="J23" s="89"/>
      <c r="K23" s="90"/>
      <c r="L23" s="90"/>
      <c r="M23" s="89"/>
      <c r="N23" s="89"/>
      <c r="O23" s="8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spans="1:256" s="91" customFormat="1" ht="25.5" customHeight="1">
      <c r="A24" s="105" t="s">
        <v>236</v>
      </c>
      <c r="B24" s="105"/>
      <c r="C24" s="105"/>
      <c r="D24" s="105"/>
      <c r="E24" s="105"/>
      <c r="F24" s="105"/>
      <c r="G24" s="105"/>
      <c r="H24" s="89"/>
      <c r="I24" s="89"/>
      <c r="J24" s="89"/>
      <c r="K24" s="90"/>
      <c r="L24" s="90"/>
      <c r="M24" s="89"/>
      <c r="N24" s="89"/>
      <c r="O24" s="89"/>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spans="1:256" s="91" customFormat="1" ht="24.75" customHeight="1">
      <c r="A25" s="105" t="s">
        <v>237</v>
      </c>
      <c r="B25" s="105"/>
      <c r="C25" s="105"/>
      <c r="D25" s="105"/>
      <c r="E25" s="105"/>
      <c r="F25" s="105"/>
      <c r="G25" s="105"/>
      <c r="H25" s="89"/>
      <c r="I25" s="89"/>
      <c r="J25" s="89"/>
      <c r="K25" s="90"/>
      <c r="L25" s="90"/>
      <c r="M25" s="89"/>
      <c r="N25" s="89"/>
      <c r="O25" s="89"/>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spans="1:256" s="91" customFormat="1" ht="23.25" customHeight="1">
      <c r="A26" s="105" t="s">
        <v>238</v>
      </c>
      <c r="B26" s="105"/>
      <c r="C26" s="105"/>
      <c r="D26" s="105"/>
      <c r="E26" s="105"/>
      <c r="F26" s="105"/>
      <c r="G26" s="105"/>
      <c r="H26" s="89"/>
      <c r="I26" s="89"/>
      <c r="J26" s="89"/>
      <c r="K26" s="90"/>
      <c r="L26" s="90"/>
      <c r="M26" s="89"/>
      <c r="N26" s="89"/>
      <c r="O26" s="89"/>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spans="1:256" s="91" customFormat="1">
      <c r="A27" s="85"/>
      <c r="B27" s="92"/>
      <c r="C27" s="85"/>
      <c r="D27" s="90"/>
      <c r="E27" s="89"/>
      <c r="F27" s="89"/>
      <c r="G27" s="89"/>
      <c r="H27" s="89"/>
      <c r="I27" s="89"/>
      <c r="J27" s="89"/>
      <c r="K27" s="90"/>
      <c r="L27" s="90"/>
      <c r="M27" s="89"/>
      <c r="N27" s="89"/>
      <c r="O27" s="89"/>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spans="1:256" s="91" customFormat="1">
      <c r="A28" s="106" t="s">
        <v>239</v>
      </c>
      <c r="B28" s="106"/>
      <c r="C28" s="106"/>
      <c r="D28" s="106"/>
      <c r="E28" s="106"/>
      <c r="F28" s="106"/>
      <c r="G28" s="106"/>
      <c r="H28" s="89"/>
      <c r="I28" s="89"/>
      <c r="J28" s="89"/>
      <c r="K28" s="90"/>
      <c r="L28" s="90"/>
      <c r="M28" s="89"/>
      <c r="N28" s="89"/>
      <c r="O28" s="89"/>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spans="1:256" s="91" customFormat="1" ht="24.75" customHeight="1">
      <c r="A29" s="105" t="s">
        <v>240</v>
      </c>
      <c r="B29" s="105"/>
      <c r="C29" s="105"/>
      <c r="D29" s="105"/>
      <c r="E29" s="105"/>
      <c r="F29" s="105"/>
      <c r="G29" s="105"/>
      <c r="H29" s="89"/>
      <c r="I29" s="89"/>
      <c r="J29" s="89"/>
      <c r="K29" s="90"/>
      <c r="L29" s="90"/>
      <c r="M29" s="89"/>
      <c r="N29" s="89"/>
      <c r="O29" s="89"/>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spans="1:256" s="91" customFormat="1" ht="19.5" customHeight="1">
      <c r="A30" s="105" t="s">
        <v>241</v>
      </c>
      <c r="B30" s="105"/>
      <c r="C30" s="105"/>
      <c r="D30" s="105"/>
      <c r="E30" s="105"/>
      <c r="F30" s="105"/>
      <c r="G30" s="105"/>
      <c r="H30" s="89"/>
      <c r="I30" s="89"/>
      <c r="J30" s="89"/>
      <c r="K30" s="90"/>
      <c r="L30" s="90"/>
      <c r="M30" s="89"/>
      <c r="N30" s="89"/>
      <c r="O30" s="89"/>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spans="1:256" s="91" customFormat="1">
      <c r="A31" s="66"/>
      <c r="B31" s="92"/>
      <c r="C31" s="85"/>
      <c r="D31" s="90"/>
      <c r="E31" s="89"/>
      <c r="F31" s="89"/>
      <c r="G31" s="89"/>
      <c r="H31" s="89"/>
      <c r="I31" s="89"/>
      <c r="J31" s="89"/>
      <c r="K31" s="90"/>
      <c r="L31" s="90"/>
      <c r="M31" s="89"/>
      <c r="N31" s="89"/>
      <c r="O31" s="89"/>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spans="1:256" s="91" customFormat="1">
      <c r="A32" s="106" t="s">
        <v>242</v>
      </c>
      <c r="B32" s="106"/>
      <c r="C32" s="106"/>
      <c r="D32" s="106"/>
      <c r="E32" s="106"/>
      <c r="F32" s="106"/>
      <c r="G32" s="106"/>
      <c r="H32" s="89"/>
      <c r="I32" s="89"/>
      <c r="J32" s="89"/>
      <c r="K32" s="90"/>
      <c r="L32" s="90"/>
      <c r="M32" s="89"/>
      <c r="N32" s="89"/>
      <c r="O32" s="89"/>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row>
    <row r="33" spans="1:256" s="91" customFormat="1">
      <c r="A33" s="105" t="s">
        <v>243</v>
      </c>
      <c r="B33" s="105"/>
      <c r="C33" s="105"/>
      <c r="D33" s="105"/>
      <c r="E33" s="105"/>
      <c r="F33" s="105"/>
      <c r="G33" s="105"/>
      <c r="H33" s="89"/>
      <c r="I33" s="89"/>
      <c r="J33" s="89"/>
      <c r="K33" s="90"/>
      <c r="L33" s="90"/>
      <c r="M33" s="89"/>
      <c r="N33" s="89"/>
      <c r="O33" s="89"/>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spans="1:256" s="91" customFormat="1">
      <c r="A34" s="105" t="s">
        <v>244</v>
      </c>
      <c r="B34" s="105"/>
      <c r="C34" s="105"/>
      <c r="D34" s="105"/>
      <c r="E34" s="105"/>
      <c r="F34" s="105"/>
      <c r="G34" s="105"/>
      <c r="H34" s="89"/>
      <c r="I34" s="89"/>
      <c r="J34" s="89"/>
      <c r="K34" s="90"/>
      <c r="L34" s="90"/>
      <c r="M34" s="89"/>
      <c r="N34" s="89"/>
      <c r="O34" s="89"/>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spans="1:256" s="91" customFormat="1">
      <c r="A35" s="105" t="s">
        <v>245</v>
      </c>
      <c r="B35" s="105"/>
      <c r="C35" s="105"/>
      <c r="D35" s="105"/>
      <c r="E35" s="105"/>
      <c r="F35" s="105"/>
      <c r="G35" s="105"/>
      <c r="H35" s="89"/>
      <c r="I35" s="89"/>
      <c r="J35" s="89"/>
      <c r="K35" s="90"/>
      <c r="L35" s="90"/>
      <c r="M35" s="89"/>
      <c r="N35" s="89"/>
      <c r="O35" s="89"/>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spans="1:256" s="91" customFormat="1">
      <c r="A36" s="105" t="s">
        <v>246</v>
      </c>
      <c r="B36" s="105"/>
      <c r="C36" s="105"/>
      <c r="D36" s="105"/>
      <c r="E36" s="105"/>
      <c r="F36" s="105"/>
      <c r="G36" s="105"/>
      <c r="H36" s="89"/>
      <c r="I36" s="89"/>
      <c r="J36" s="89"/>
      <c r="K36" s="90"/>
      <c r="L36" s="90"/>
      <c r="M36" s="89"/>
      <c r="N36" s="89"/>
      <c r="O36" s="89"/>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row>
    <row r="37" spans="1:256" s="91" customFormat="1" ht="27" customHeight="1">
      <c r="A37" s="105" t="s">
        <v>247</v>
      </c>
      <c r="B37" s="105"/>
      <c r="C37" s="105"/>
      <c r="D37" s="105"/>
      <c r="E37" s="105"/>
      <c r="F37" s="105"/>
      <c r="G37" s="105"/>
      <c r="H37" s="89"/>
      <c r="I37" s="89"/>
      <c r="J37" s="89"/>
      <c r="K37" s="90"/>
      <c r="L37" s="90"/>
      <c r="M37" s="89"/>
      <c r="N37" s="89"/>
      <c r="O37" s="89"/>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row>
    <row r="38" spans="1:256" s="91" customFormat="1" ht="29.25" customHeight="1">
      <c r="A38" s="105" t="s">
        <v>222</v>
      </c>
      <c r="B38" s="105"/>
      <c r="C38" s="105"/>
      <c r="D38" s="105"/>
      <c r="E38" s="105"/>
      <c r="F38" s="105"/>
      <c r="G38" s="105"/>
      <c r="H38" s="89"/>
      <c r="I38" s="89"/>
      <c r="J38" s="89"/>
      <c r="K38" s="90"/>
      <c r="L38" s="90"/>
      <c r="M38" s="89"/>
      <c r="N38" s="89"/>
      <c r="O38" s="89"/>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row>
    <row r="39" spans="1:256" s="91" customFormat="1" ht="47.25" customHeight="1">
      <c r="A39" s="105" t="s">
        <v>223</v>
      </c>
      <c r="B39" s="105"/>
      <c r="C39" s="105"/>
      <c r="D39" s="105"/>
      <c r="E39" s="105"/>
      <c r="F39" s="105"/>
      <c r="G39" s="105"/>
      <c r="H39" s="89"/>
      <c r="I39" s="89"/>
      <c r="J39" s="89"/>
      <c r="K39" s="90"/>
      <c r="L39" s="90"/>
      <c r="M39" s="89"/>
      <c r="N39" s="89"/>
      <c r="O39" s="89"/>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spans="1:256" s="91" customFormat="1" ht="42.75" customHeight="1">
      <c r="A40" s="108" t="s">
        <v>248</v>
      </c>
      <c r="B40" s="108"/>
      <c r="C40" s="108"/>
      <c r="D40" s="108"/>
      <c r="E40" s="108"/>
      <c r="F40" s="108"/>
      <c r="G40" s="108"/>
      <c r="H40" s="89"/>
      <c r="I40" s="89"/>
      <c r="J40" s="89"/>
      <c r="K40" s="90"/>
      <c r="L40" s="90"/>
      <c r="M40" s="89"/>
      <c r="N40" s="89"/>
      <c r="O40" s="89"/>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row>
    <row r="41" spans="1:256" s="91" customFormat="1" ht="28.5" customHeight="1">
      <c r="A41" s="108" t="s">
        <v>249</v>
      </c>
      <c r="B41" s="108"/>
      <c r="C41" s="108"/>
      <c r="D41" s="108"/>
      <c r="E41" s="108"/>
      <c r="F41" s="108"/>
      <c r="G41" s="108"/>
      <c r="H41" s="89"/>
      <c r="I41" s="89"/>
      <c r="J41" s="89"/>
      <c r="K41" s="90"/>
      <c r="L41" s="90"/>
      <c r="M41" s="89"/>
      <c r="N41" s="89"/>
      <c r="O41" s="89"/>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row>
    <row r="42" spans="1:256" s="91" customFormat="1">
      <c r="A42" s="67"/>
      <c r="B42" s="92"/>
      <c r="C42" s="85"/>
      <c r="D42" s="90"/>
      <c r="E42" s="89"/>
      <c r="F42" s="89"/>
      <c r="G42" s="89"/>
      <c r="H42" s="89"/>
      <c r="I42" s="89"/>
      <c r="J42" s="89"/>
      <c r="K42" s="90"/>
      <c r="L42" s="90"/>
      <c r="M42" s="89"/>
      <c r="N42" s="89"/>
      <c r="O42" s="89"/>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row>
    <row r="43" spans="1:256" s="91" customFormat="1">
      <c r="A43" s="109" t="s">
        <v>250</v>
      </c>
      <c r="B43" s="109"/>
      <c r="C43" s="109"/>
      <c r="D43" s="109"/>
      <c r="E43" s="109"/>
      <c r="F43" s="109"/>
      <c r="G43" s="109"/>
      <c r="H43" s="89"/>
      <c r="I43" s="89"/>
      <c r="J43" s="89"/>
      <c r="K43" s="90"/>
      <c r="L43" s="90"/>
      <c r="M43" s="89"/>
      <c r="N43" s="89"/>
      <c r="O43" s="89"/>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row>
    <row r="44" spans="1:256" s="91" customFormat="1" ht="29.25" customHeight="1">
      <c r="A44" s="107" t="s">
        <v>251</v>
      </c>
      <c r="B44" s="107"/>
      <c r="C44" s="107"/>
      <c r="D44" s="107"/>
      <c r="E44" s="107"/>
      <c r="F44" s="107"/>
      <c r="G44" s="107"/>
      <c r="H44" s="89"/>
      <c r="I44" s="89"/>
      <c r="J44" s="89"/>
      <c r="K44" s="90"/>
      <c r="L44" s="90"/>
      <c r="M44" s="89"/>
      <c r="N44" s="89"/>
      <c r="O44" s="89"/>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row>
    <row r="45" spans="1:256" s="91" customFormat="1" ht="27.75" customHeight="1">
      <c r="A45" s="107" t="s">
        <v>252</v>
      </c>
      <c r="B45" s="107"/>
      <c r="C45" s="107"/>
      <c r="D45" s="107"/>
      <c r="E45" s="107"/>
      <c r="F45" s="107"/>
      <c r="G45" s="107"/>
      <c r="H45" s="89"/>
      <c r="I45" s="89"/>
      <c r="J45" s="89"/>
      <c r="K45" s="90"/>
      <c r="L45" s="90"/>
      <c r="M45" s="89"/>
      <c r="N45" s="89"/>
      <c r="O45" s="89"/>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row r="46" spans="1:256" s="91" customFormat="1" ht="30" customHeight="1">
      <c r="A46" s="107" t="s">
        <v>253</v>
      </c>
      <c r="B46" s="107"/>
      <c r="C46" s="107"/>
      <c r="D46" s="107"/>
      <c r="E46" s="107"/>
      <c r="F46" s="107"/>
      <c r="G46" s="107"/>
      <c r="H46" s="89"/>
      <c r="I46" s="89"/>
      <c r="J46" s="89"/>
      <c r="K46" s="90"/>
      <c r="L46" s="90"/>
      <c r="M46" s="89"/>
      <c r="N46" s="89"/>
      <c r="O46" s="89"/>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row>
    <row r="47" spans="1:256" s="91" customFormat="1" ht="30" customHeight="1">
      <c r="A47" s="107" t="s">
        <v>254</v>
      </c>
      <c r="B47" s="107"/>
      <c r="C47" s="107"/>
      <c r="D47" s="107"/>
      <c r="E47" s="107"/>
      <c r="F47" s="107"/>
      <c r="G47" s="107"/>
      <c r="H47" s="89"/>
      <c r="I47" s="89"/>
      <c r="J47" s="89"/>
      <c r="K47" s="90"/>
      <c r="L47" s="90"/>
      <c r="M47" s="89"/>
      <c r="N47" s="89"/>
      <c r="O47" s="89"/>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row>
    <row r="48" spans="1:256" s="91" customFormat="1" ht="24.75" customHeight="1">
      <c r="A48" s="107" t="s">
        <v>255</v>
      </c>
      <c r="B48" s="107"/>
      <c r="C48" s="107"/>
      <c r="D48" s="107"/>
      <c r="E48" s="107"/>
      <c r="F48" s="107"/>
      <c r="G48" s="107"/>
      <c r="H48" s="89"/>
      <c r="I48" s="89"/>
      <c r="J48" s="89"/>
      <c r="K48" s="90"/>
      <c r="L48" s="90"/>
      <c r="M48" s="89"/>
      <c r="N48" s="89"/>
      <c r="O48" s="89"/>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row>
    <row r="49" spans="1:256" s="91" customFormat="1" ht="24.75" customHeight="1">
      <c r="A49" s="107" t="s">
        <v>256</v>
      </c>
      <c r="B49" s="107"/>
      <c r="C49" s="107"/>
      <c r="D49" s="107"/>
      <c r="E49" s="107"/>
      <c r="F49" s="107"/>
      <c r="G49" s="107"/>
      <c r="H49" s="89"/>
      <c r="I49" s="89"/>
      <c r="J49" s="89"/>
      <c r="K49" s="90"/>
      <c r="L49" s="90"/>
      <c r="M49" s="89"/>
      <c r="N49" s="89"/>
      <c r="O49" s="89"/>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row>
    <row r="50" spans="1:256" s="91" customFormat="1" ht="27" customHeight="1">
      <c r="A50" s="107" t="s">
        <v>257</v>
      </c>
      <c r="B50" s="107"/>
      <c r="C50" s="107"/>
      <c r="D50" s="107"/>
      <c r="E50" s="107"/>
      <c r="F50" s="107"/>
      <c r="G50" s="107"/>
      <c r="H50" s="89"/>
      <c r="I50" s="89"/>
      <c r="J50" s="89"/>
      <c r="K50" s="90"/>
      <c r="L50" s="90"/>
      <c r="M50" s="89"/>
      <c r="N50" s="89"/>
      <c r="O50" s="89"/>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row>
    <row r="51" spans="1:256" s="91" customFormat="1" ht="29.25" customHeight="1">
      <c r="A51" s="107" t="s">
        <v>258</v>
      </c>
      <c r="B51" s="107"/>
      <c r="C51" s="107"/>
      <c r="D51" s="107"/>
      <c r="E51" s="107"/>
      <c r="F51" s="107"/>
      <c r="G51" s="107"/>
      <c r="H51" s="89"/>
      <c r="I51" s="89"/>
      <c r="J51" s="89"/>
      <c r="K51" s="90"/>
      <c r="L51" s="90"/>
      <c r="M51" s="89"/>
      <c r="N51" s="89"/>
      <c r="O51" s="89"/>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row>
    <row r="52" spans="1:256" s="91" customFormat="1" ht="30" customHeight="1">
      <c r="A52" s="107" t="s">
        <v>259</v>
      </c>
      <c r="B52" s="107"/>
      <c r="C52" s="107"/>
      <c r="D52" s="107"/>
      <c r="E52" s="107"/>
      <c r="F52" s="107"/>
      <c r="G52" s="107"/>
      <c r="H52" s="89"/>
      <c r="I52" s="89"/>
      <c r="J52" s="89"/>
      <c r="K52" s="90"/>
      <c r="L52" s="90"/>
      <c r="M52" s="89"/>
      <c r="N52" s="89"/>
      <c r="O52" s="89"/>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row>
    <row r="53" spans="1:256" s="91" customFormat="1" ht="22.5" customHeight="1">
      <c r="A53" s="107" t="s">
        <v>260</v>
      </c>
      <c r="B53" s="107"/>
      <c r="C53" s="107"/>
      <c r="D53" s="107"/>
      <c r="E53" s="107"/>
      <c r="F53" s="107"/>
      <c r="G53" s="107"/>
      <c r="H53" s="89"/>
      <c r="I53" s="89"/>
      <c r="J53" s="89"/>
      <c r="K53" s="90"/>
      <c r="L53" s="90"/>
      <c r="M53" s="89"/>
      <c r="N53" s="89"/>
      <c r="O53" s="89"/>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row>
    <row r="54" spans="1:256" s="91" customFormat="1" ht="33" customHeight="1">
      <c r="A54" s="107" t="s">
        <v>261</v>
      </c>
      <c r="B54" s="107"/>
      <c r="C54" s="107"/>
      <c r="D54" s="107"/>
      <c r="E54" s="107"/>
      <c r="F54" s="107"/>
      <c r="G54" s="107"/>
      <c r="H54" s="89"/>
      <c r="I54" s="89"/>
      <c r="J54" s="89"/>
      <c r="K54" s="90"/>
      <c r="L54" s="90"/>
      <c r="M54" s="89"/>
      <c r="N54" s="89"/>
      <c r="O54" s="89"/>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row>
    <row r="55" spans="1:256" s="91" customFormat="1" ht="24.75" customHeight="1">
      <c r="A55" s="107" t="s">
        <v>262</v>
      </c>
      <c r="B55" s="107"/>
      <c r="C55" s="107"/>
      <c r="D55" s="107"/>
      <c r="E55" s="107"/>
      <c r="F55" s="107"/>
      <c r="G55" s="107"/>
      <c r="H55" s="89"/>
      <c r="I55" s="89"/>
      <c r="J55" s="89"/>
      <c r="K55" s="90"/>
      <c r="L55" s="90"/>
      <c r="M55" s="89"/>
      <c r="N55" s="89"/>
      <c r="O55" s="89"/>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row>
    <row r="56" spans="1:256" s="91" customFormat="1">
      <c r="A56" s="107" t="s">
        <v>263</v>
      </c>
      <c r="B56" s="107"/>
      <c r="C56" s="107"/>
      <c r="D56" s="107"/>
      <c r="E56" s="107"/>
      <c r="F56" s="107"/>
      <c r="G56" s="107"/>
      <c r="H56" s="89"/>
      <c r="I56" s="89"/>
      <c r="J56" s="89"/>
      <c r="K56" s="90"/>
      <c r="L56" s="90"/>
      <c r="M56" s="89"/>
      <c r="N56" s="89"/>
      <c r="O56" s="89"/>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90"/>
      <c r="IN56" s="90"/>
      <c r="IO56" s="90"/>
      <c r="IP56" s="90"/>
      <c r="IQ56" s="90"/>
      <c r="IR56" s="90"/>
      <c r="IS56" s="90"/>
      <c r="IT56" s="90"/>
      <c r="IU56" s="90"/>
      <c r="IV56" s="90"/>
    </row>
    <row r="57" spans="1:256" s="91" customFormat="1" ht="27.75" customHeight="1">
      <c r="A57" s="104" t="s">
        <v>264</v>
      </c>
      <c r="B57" s="104"/>
      <c r="C57" s="104"/>
      <c r="D57" s="104"/>
      <c r="E57" s="104"/>
      <c r="F57" s="104"/>
      <c r="G57" s="104"/>
      <c r="H57" s="89"/>
      <c r="I57" s="89"/>
      <c r="J57" s="89"/>
      <c r="K57" s="90"/>
      <c r="L57" s="90"/>
      <c r="M57" s="89"/>
      <c r="N57" s="89"/>
      <c r="O57" s="89"/>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row>
    <row r="58" spans="1:256" s="91" customFormat="1">
      <c r="A58" s="110" t="s">
        <v>265</v>
      </c>
      <c r="B58" s="110"/>
      <c r="C58" s="110"/>
      <c r="D58" s="110"/>
      <c r="E58" s="110"/>
      <c r="F58" s="110"/>
      <c r="G58" s="110"/>
      <c r="H58" s="89"/>
      <c r="I58" s="89"/>
      <c r="J58" s="89"/>
      <c r="K58" s="90"/>
      <c r="L58" s="90"/>
      <c r="M58" s="89"/>
      <c r="N58" s="89"/>
      <c r="O58" s="89"/>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row>
    <row r="59" spans="1:256" s="91" customFormat="1">
      <c r="A59" s="85"/>
      <c r="B59" s="92"/>
      <c r="C59" s="85"/>
      <c r="D59" s="90"/>
      <c r="E59" s="89"/>
      <c r="F59" s="89"/>
      <c r="G59" s="89"/>
      <c r="H59" s="89"/>
      <c r="I59" s="89"/>
      <c r="J59" s="89"/>
      <c r="K59" s="90"/>
      <c r="L59" s="90"/>
      <c r="M59" s="89"/>
      <c r="N59" s="89"/>
      <c r="O59" s="89"/>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c r="A60" s="109" t="s">
        <v>266</v>
      </c>
      <c r="B60" s="109"/>
      <c r="C60" s="109"/>
      <c r="D60" s="109"/>
      <c r="E60" s="109"/>
      <c r="F60" s="109"/>
      <c r="G60" s="109"/>
      <c r="H60" s="89"/>
      <c r="I60" s="89"/>
      <c r="J60" s="89"/>
      <c r="K60" s="90"/>
      <c r="L60" s="90"/>
      <c r="M60" s="89"/>
      <c r="N60" s="89"/>
      <c r="O60" s="89"/>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7.75" customHeight="1">
      <c r="A61" s="107" t="s">
        <v>267</v>
      </c>
      <c r="B61" s="107"/>
      <c r="C61" s="107"/>
      <c r="D61" s="107"/>
      <c r="E61" s="107"/>
      <c r="F61" s="107"/>
      <c r="G61" s="107"/>
      <c r="H61" s="89"/>
      <c r="I61" s="89"/>
      <c r="J61" s="89"/>
      <c r="K61" s="90"/>
      <c r="L61" s="90"/>
      <c r="M61" s="89"/>
      <c r="N61" s="89"/>
      <c r="O61" s="89"/>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30" customHeight="1">
      <c r="A62" s="107" t="s">
        <v>268</v>
      </c>
      <c r="B62" s="107"/>
      <c r="C62" s="107"/>
      <c r="D62" s="107"/>
      <c r="E62" s="107"/>
      <c r="F62" s="107"/>
      <c r="G62" s="107"/>
      <c r="H62" s="89"/>
      <c r="I62" s="89"/>
      <c r="J62" s="89"/>
      <c r="K62" s="90"/>
      <c r="L62" s="90"/>
      <c r="M62" s="89"/>
      <c r="N62" s="89"/>
      <c r="O62" s="89"/>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7" customHeight="1">
      <c r="A63" s="107" t="s">
        <v>258</v>
      </c>
      <c r="B63" s="107"/>
      <c r="C63" s="107"/>
      <c r="D63" s="107"/>
      <c r="E63" s="107"/>
      <c r="F63" s="107"/>
      <c r="G63" s="107"/>
      <c r="H63" s="89"/>
      <c r="I63" s="89"/>
      <c r="J63" s="89"/>
      <c r="K63" s="90"/>
      <c r="L63" s="90"/>
      <c r="M63" s="89"/>
      <c r="N63" s="89"/>
      <c r="O63" s="89"/>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23.25" customHeight="1">
      <c r="A64" s="107" t="s">
        <v>259</v>
      </c>
      <c r="B64" s="107"/>
      <c r="C64" s="107"/>
      <c r="D64" s="107"/>
      <c r="E64" s="107"/>
      <c r="F64" s="107"/>
      <c r="G64" s="107"/>
      <c r="H64" s="89"/>
      <c r="I64" s="89"/>
      <c r="J64" s="89"/>
      <c r="K64" s="90"/>
      <c r="L64" s="90"/>
      <c r="M64" s="89"/>
      <c r="N64" s="89"/>
      <c r="O64" s="89"/>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c r="A65" s="107" t="s">
        <v>260</v>
      </c>
      <c r="B65" s="107"/>
      <c r="C65" s="107"/>
      <c r="D65" s="107"/>
      <c r="E65" s="107"/>
      <c r="F65" s="107"/>
      <c r="G65" s="107"/>
      <c r="H65" s="89"/>
      <c r="I65" s="89"/>
      <c r="J65" s="89"/>
      <c r="K65" s="90"/>
      <c r="L65" s="90"/>
      <c r="M65" s="89"/>
      <c r="N65" s="89"/>
      <c r="O65" s="89"/>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c r="A66" s="107" t="s">
        <v>263</v>
      </c>
      <c r="B66" s="107"/>
      <c r="C66" s="107"/>
      <c r="D66" s="107"/>
      <c r="E66" s="107"/>
      <c r="F66" s="107"/>
      <c r="G66" s="107"/>
      <c r="H66" s="89"/>
      <c r="I66" s="89"/>
      <c r="J66" s="89"/>
      <c r="K66" s="90"/>
      <c r="L66" s="90"/>
      <c r="M66" s="89"/>
      <c r="N66" s="89"/>
      <c r="O66" s="89"/>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c r="A67" s="107" t="s">
        <v>269</v>
      </c>
      <c r="B67" s="107"/>
      <c r="C67" s="107"/>
      <c r="D67" s="107"/>
      <c r="E67" s="107"/>
      <c r="F67" s="107"/>
      <c r="G67" s="107"/>
      <c r="H67" s="89"/>
      <c r="I67" s="89"/>
      <c r="J67" s="89"/>
      <c r="K67" s="90"/>
      <c r="L67" s="90"/>
      <c r="M67" s="89"/>
      <c r="N67" s="89"/>
      <c r="O67" s="89"/>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c r="A68" s="85"/>
      <c r="B68" s="92"/>
      <c r="C68" s="85"/>
      <c r="D68" s="90"/>
      <c r="E68" s="89"/>
      <c r="F68" s="89"/>
      <c r="G68" s="89"/>
      <c r="H68" s="89"/>
      <c r="I68" s="89"/>
      <c r="J68" s="89"/>
      <c r="K68" s="90"/>
      <c r="L68" s="90"/>
      <c r="M68" s="89"/>
      <c r="N68" s="89"/>
      <c r="O68" s="89"/>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c r="A69" s="111" t="s">
        <v>270</v>
      </c>
      <c r="B69" s="111"/>
      <c r="C69" s="111"/>
      <c r="D69" s="111"/>
      <c r="E69" s="111"/>
      <c r="F69" s="111"/>
      <c r="G69" s="111"/>
      <c r="H69" s="89"/>
      <c r="I69" s="89"/>
      <c r="J69" s="89"/>
      <c r="K69" s="90"/>
      <c r="L69" s="90"/>
      <c r="M69" s="89"/>
      <c r="N69" s="89"/>
      <c r="O69" s="89"/>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27" customHeight="1">
      <c r="A70" s="108" t="s">
        <v>271</v>
      </c>
      <c r="B70" s="108"/>
      <c r="C70" s="108"/>
      <c r="D70" s="108"/>
      <c r="E70" s="108"/>
      <c r="F70" s="108"/>
      <c r="G70" s="108"/>
      <c r="H70" s="89"/>
      <c r="I70" s="89"/>
      <c r="J70" s="89"/>
      <c r="K70" s="90"/>
      <c r="L70" s="90"/>
      <c r="M70" s="89"/>
      <c r="N70" s="89"/>
      <c r="O70" s="89"/>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19.5" customHeight="1">
      <c r="A71" s="108" t="s">
        <v>260</v>
      </c>
      <c r="B71" s="108"/>
      <c r="C71" s="108"/>
      <c r="D71" s="108"/>
      <c r="E71" s="108"/>
      <c r="F71" s="108"/>
      <c r="G71" s="108"/>
      <c r="H71" s="89"/>
      <c r="I71" s="89"/>
      <c r="J71" s="89"/>
      <c r="K71" s="90"/>
      <c r="L71" s="90"/>
      <c r="M71" s="89"/>
      <c r="N71" s="89"/>
      <c r="O71" s="89"/>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2.5" customHeight="1">
      <c r="A72" s="108" t="s">
        <v>272</v>
      </c>
      <c r="B72" s="108"/>
      <c r="C72" s="108"/>
      <c r="D72" s="108"/>
      <c r="E72" s="108"/>
      <c r="F72" s="108"/>
      <c r="G72" s="108"/>
      <c r="H72" s="89"/>
      <c r="I72" s="89"/>
      <c r="J72" s="89"/>
      <c r="K72" s="90"/>
      <c r="L72" s="90"/>
      <c r="M72" s="89"/>
      <c r="N72" s="89"/>
      <c r="O72" s="89"/>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22.5" customHeight="1">
      <c r="A73" s="108" t="s">
        <v>273</v>
      </c>
      <c r="B73" s="108"/>
      <c r="C73" s="108"/>
      <c r="D73" s="108"/>
      <c r="E73" s="108"/>
      <c r="F73" s="108"/>
      <c r="G73" s="108"/>
      <c r="H73" s="89"/>
      <c r="I73" s="89"/>
      <c r="J73" s="89"/>
      <c r="K73" s="90"/>
      <c r="L73" s="90"/>
      <c r="M73" s="89"/>
      <c r="N73" s="89"/>
      <c r="O73" s="89"/>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28.5" customHeight="1">
      <c r="A74" s="108" t="s">
        <v>274</v>
      </c>
      <c r="B74" s="108"/>
      <c r="C74" s="108"/>
      <c r="D74" s="108"/>
      <c r="E74" s="108"/>
      <c r="F74" s="108"/>
      <c r="G74" s="108"/>
      <c r="H74" s="89"/>
      <c r="I74" s="89"/>
      <c r="J74" s="89"/>
      <c r="K74" s="90"/>
      <c r="L74" s="90"/>
      <c r="M74" s="89"/>
      <c r="N74" s="89"/>
      <c r="O74" s="89"/>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c r="A75" s="85"/>
      <c r="B75" s="92"/>
      <c r="C75" s="85"/>
      <c r="D75" s="90"/>
      <c r="E75" s="89"/>
      <c r="F75" s="89"/>
      <c r="G75" s="89"/>
      <c r="H75" s="89"/>
      <c r="I75" s="89"/>
      <c r="J75" s="89"/>
      <c r="K75" s="90"/>
      <c r="L75" s="90"/>
      <c r="M75" s="89"/>
      <c r="N75" s="89"/>
      <c r="O75" s="89"/>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c r="A76" s="111" t="s">
        <v>275</v>
      </c>
      <c r="B76" s="111"/>
      <c r="C76" s="111"/>
      <c r="D76" s="111"/>
      <c r="E76" s="111"/>
      <c r="F76" s="111"/>
      <c r="G76" s="111"/>
      <c r="H76" s="89"/>
      <c r="I76" s="89"/>
      <c r="J76" s="89"/>
      <c r="K76" s="90"/>
      <c r="L76" s="90"/>
      <c r="M76" s="89"/>
      <c r="N76" s="89"/>
      <c r="O76" s="89"/>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24" customHeight="1">
      <c r="A77" s="108" t="s">
        <v>267</v>
      </c>
      <c r="B77" s="108"/>
      <c r="C77" s="108"/>
      <c r="D77" s="108"/>
      <c r="E77" s="108"/>
      <c r="F77" s="108"/>
      <c r="G77" s="108"/>
      <c r="H77" s="89"/>
      <c r="I77" s="89"/>
      <c r="J77" s="89"/>
      <c r="K77" s="90"/>
      <c r="L77" s="90"/>
      <c r="M77" s="89"/>
      <c r="N77" s="89"/>
      <c r="O77" s="89"/>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18.75" customHeight="1">
      <c r="A78" s="108" t="s">
        <v>260</v>
      </c>
      <c r="B78" s="108"/>
      <c r="C78" s="108"/>
      <c r="D78" s="108"/>
      <c r="E78" s="108"/>
      <c r="F78" s="108"/>
      <c r="G78" s="108"/>
      <c r="H78" s="89"/>
      <c r="I78" s="89"/>
      <c r="J78" s="89"/>
      <c r="K78" s="90"/>
      <c r="L78" s="90"/>
      <c r="M78" s="89"/>
      <c r="N78" s="89"/>
      <c r="O78" s="89"/>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22.5" customHeight="1">
      <c r="A79" s="108" t="s">
        <v>276</v>
      </c>
      <c r="B79" s="108"/>
      <c r="C79" s="108"/>
      <c r="D79" s="108"/>
      <c r="E79" s="108"/>
      <c r="F79" s="108"/>
      <c r="G79" s="108"/>
      <c r="H79" s="89"/>
      <c r="I79" s="89"/>
      <c r="J79" s="89"/>
      <c r="K79" s="90"/>
      <c r="L79" s="90"/>
      <c r="M79" s="89"/>
      <c r="N79" s="89"/>
      <c r="O79" s="89"/>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21" customHeight="1">
      <c r="A80" s="108" t="s">
        <v>277</v>
      </c>
      <c r="B80" s="108"/>
      <c r="C80" s="108"/>
      <c r="D80" s="108"/>
      <c r="E80" s="108"/>
      <c r="F80" s="108"/>
      <c r="G80" s="108"/>
      <c r="H80" s="89"/>
      <c r="I80" s="89"/>
      <c r="J80" s="89"/>
      <c r="K80" s="90"/>
      <c r="L80" s="90"/>
      <c r="M80" s="89"/>
      <c r="N80" s="89"/>
      <c r="O80" s="89"/>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19.5" customHeight="1">
      <c r="A81" s="108" t="s">
        <v>263</v>
      </c>
      <c r="B81" s="108"/>
      <c r="C81" s="108"/>
      <c r="D81" s="108"/>
      <c r="E81" s="108"/>
      <c r="F81" s="108"/>
      <c r="G81" s="108"/>
      <c r="H81" s="89"/>
      <c r="I81" s="89"/>
      <c r="J81" s="89"/>
      <c r="K81" s="90"/>
      <c r="L81" s="90"/>
      <c r="M81" s="89"/>
      <c r="N81" s="89"/>
      <c r="O81" s="89"/>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21" customHeight="1">
      <c r="A82" s="108" t="s">
        <v>278</v>
      </c>
      <c r="B82" s="108"/>
      <c r="C82" s="108"/>
      <c r="D82" s="108"/>
      <c r="E82" s="108"/>
      <c r="F82" s="108"/>
      <c r="G82" s="108"/>
      <c r="H82" s="89"/>
      <c r="I82" s="89"/>
      <c r="J82" s="89"/>
      <c r="K82" s="90"/>
      <c r="L82" s="90"/>
      <c r="M82" s="89"/>
      <c r="N82" s="89"/>
      <c r="O82" s="89"/>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26.25" customHeight="1">
      <c r="A83" s="108" t="s">
        <v>279</v>
      </c>
      <c r="B83" s="108"/>
      <c r="C83" s="108"/>
      <c r="D83" s="108"/>
      <c r="E83" s="108"/>
      <c r="F83" s="108"/>
      <c r="G83" s="108"/>
      <c r="H83" s="89"/>
      <c r="I83" s="89"/>
      <c r="J83" s="89"/>
      <c r="K83" s="90"/>
      <c r="L83" s="90"/>
      <c r="M83" s="89"/>
      <c r="N83" s="89"/>
      <c r="O83" s="89"/>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s="91" customFormat="1">
      <c r="A84" s="85"/>
      <c r="B84" s="92"/>
      <c r="C84" s="85"/>
      <c r="D84" s="90"/>
      <c r="E84" s="89"/>
      <c r="F84" s="89"/>
      <c r="G84" s="89"/>
      <c r="H84" s="89"/>
      <c r="I84" s="89"/>
      <c r="J84" s="89"/>
      <c r="K84" s="90"/>
      <c r="L84" s="90"/>
      <c r="M84" s="89"/>
      <c r="N84" s="89"/>
      <c r="O84" s="89"/>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row>
    <row r="85" spans="1:256" s="91" customFormat="1">
      <c r="A85" s="68" t="s">
        <v>280</v>
      </c>
      <c r="B85" s="92"/>
      <c r="C85" s="85"/>
      <c r="D85" s="90"/>
      <c r="E85" s="89"/>
      <c r="F85" s="89"/>
      <c r="G85" s="89"/>
      <c r="H85" s="89"/>
      <c r="I85" s="89"/>
      <c r="J85" s="89"/>
      <c r="K85" s="90"/>
      <c r="L85" s="90"/>
      <c r="M85" s="89"/>
      <c r="N85" s="89"/>
      <c r="O85" s="89"/>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HT85" s="90"/>
      <c r="HU85" s="90"/>
      <c r="HV85" s="90"/>
      <c r="HW85" s="90"/>
      <c r="HX85" s="90"/>
      <c r="HY85" s="90"/>
      <c r="HZ85" s="90"/>
      <c r="IA85" s="90"/>
      <c r="IB85" s="90"/>
      <c r="IC85" s="90"/>
      <c r="ID85" s="90"/>
      <c r="IE85" s="90"/>
      <c r="IF85" s="90"/>
      <c r="IG85" s="90"/>
      <c r="IH85" s="90"/>
      <c r="II85" s="90"/>
      <c r="IJ85" s="90"/>
      <c r="IK85" s="90"/>
      <c r="IL85" s="90"/>
      <c r="IM85" s="90"/>
      <c r="IN85" s="90"/>
      <c r="IO85" s="90"/>
      <c r="IP85" s="90"/>
      <c r="IQ85" s="90"/>
      <c r="IR85" s="90"/>
      <c r="IS85" s="90"/>
      <c r="IT85" s="90"/>
      <c r="IU85" s="90"/>
      <c r="IV85" s="90"/>
    </row>
    <row r="86" spans="1:256" s="91" customFormat="1" ht="25.5" customHeight="1">
      <c r="A86" s="108" t="s">
        <v>267</v>
      </c>
      <c r="B86" s="108"/>
      <c r="C86" s="108"/>
      <c r="D86" s="108"/>
      <c r="E86" s="108"/>
      <c r="F86" s="108"/>
      <c r="G86" s="108"/>
      <c r="H86" s="89"/>
      <c r="I86" s="89"/>
      <c r="J86" s="89"/>
      <c r="K86" s="90"/>
      <c r="L86" s="90"/>
      <c r="M86" s="89"/>
      <c r="N86" s="89"/>
      <c r="O86" s="89"/>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HT86" s="90"/>
      <c r="HU86" s="90"/>
      <c r="HV86" s="90"/>
      <c r="HW86" s="90"/>
      <c r="HX86" s="90"/>
      <c r="HY86" s="90"/>
      <c r="HZ86" s="90"/>
      <c r="IA86" s="90"/>
      <c r="IB86" s="90"/>
      <c r="IC86" s="90"/>
      <c r="ID86" s="90"/>
      <c r="IE86" s="90"/>
      <c r="IF86" s="90"/>
      <c r="IG86" s="90"/>
      <c r="IH86" s="90"/>
      <c r="II86" s="90"/>
      <c r="IJ86" s="90"/>
      <c r="IK86" s="90"/>
      <c r="IL86" s="90"/>
      <c r="IM86" s="90"/>
      <c r="IN86" s="90"/>
      <c r="IO86" s="90"/>
      <c r="IP86" s="90"/>
      <c r="IQ86" s="90"/>
      <c r="IR86" s="90"/>
      <c r="IS86" s="90"/>
      <c r="IT86" s="90"/>
      <c r="IU86" s="90"/>
      <c r="IV86" s="90"/>
    </row>
    <row r="87" spans="1:256" s="91" customFormat="1" ht="21" customHeight="1">
      <c r="A87" s="108" t="s">
        <v>281</v>
      </c>
      <c r="B87" s="108"/>
      <c r="C87" s="108"/>
      <c r="D87" s="108"/>
      <c r="E87" s="108"/>
      <c r="F87" s="108"/>
      <c r="G87" s="108"/>
      <c r="H87" s="89"/>
      <c r="I87" s="89"/>
      <c r="J87" s="89"/>
      <c r="K87" s="90"/>
      <c r="L87" s="90"/>
      <c r="M87" s="89"/>
      <c r="N87" s="89"/>
      <c r="O87" s="89"/>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row>
    <row r="88" spans="1:256" s="91" customFormat="1" ht="24" customHeight="1">
      <c r="A88" s="108" t="s">
        <v>258</v>
      </c>
      <c r="B88" s="108"/>
      <c r="C88" s="108"/>
      <c r="D88" s="108"/>
      <c r="E88" s="108"/>
      <c r="F88" s="108"/>
      <c r="G88" s="108"/>
      <c r="H88" s="89"/>
      <c r="I88" s="89"/>
      <c r="J88" s="89"/>
      <c r="K88" s="90"/>
      <c r="L88" s="90"/>
      <c r="M88" s="89"/>
      <c r="N88" s="89"/>
      <c r="O88" s="89"/>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HT88" s="90"/>
      <c r="HU88" s="90"/>
      <c r="HV88" s="90"/>
      <c r="HW88" s="90"/>
      <c r="HX88" s="90"/>
      <c r="HY88" s="90"/>
      <c r="HZ88" s="90"/>
      <c r="IA88" s="90"/>
      <c r="IB88" s="90"/>
      <c r="IC88" s="90"/>
      <c r="ID88" s="90"/>
      <c r="IE88" s="90"/>
      <c r="IF88" s="90"/>
      <c r="IG88" s="90"/>
      <c r="IH88" s="90"/>
      <c r="II88" s="90"/>
      <c r="IJ88" s="90"/>
      <c r="IK88" s="90"/>
      <c r="IL88" s="90"/>
      <c r="IM88" s="90"/>
      <c r="IN88" s="90"/>
      <c r="IO88" s="90"/>
      <c r="IP88" s="90"/>
      <c r="IQ88" s="90"/>
      <c r="IR88" s="90"/>
      <c r="IS88" s="90"/>
      <c r="IT88" s="90"/>
      <c r="IU88" s="90"/>
      <c r="IV88" s="90"/>
    </row>
    <row r="89" spans="1:256" s="91" customFormat="1" ht="26.25" customHeight="1">
      <c r="A89" s="108" t="s">
        <v>259</v>
      </c>
      <c r="B89" s="108"/>
      <c r="C89" s="108"/>
      <c r="D89" s="108"/>
      <c r="E89" s="108"/>
      <c r="F89" s="108"/>
      <c r="G89" s="108"/>
      <c r="H89" s="89"/>
      <c r="I89" s="89"/>
      <c r="J89" s="89"/>
      <c r="K89" s="90"/>
      <c r="L89" s="90"/>
      <c r="M89" s="89"/>
      <c r="N89" s="89"/>
      <c r="O89" s="89"/>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row>
    <row r="90" spans="1:256" s="91" customFormat="1" ht="18" customHeight="1">
      <c r="A90" s="108" t="s">
        <v>260</v>
      </c>
      <c r="B90" s="108"/>
      <c r="C90" s="108"/>
      <c r="D90" s="108"/>
      <c r="E90" s="108"/>
      <c r="F90" s="108"/>
      <c r="G90" s="108"/>
      <c r="H90" s="89"/>
      <c r="I90" s="89"/>
      <c r="J90" s="89"/>
      <c r="K90" s="90"/>
      <c r="L90" s="90"/>
      <c r="M90" s="89"/>
      <c r="N90" s="89"/>
      <c r="O90" s="89"/>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HT90" s="90"/>
      <c r="HU90" s="90"/>
      <c r="HV90" s="90"/>
      <c r="HW90" s="90"/>
      <c r="HX90" s="90"/>
      <c r="HY90" s="90"/>
      <c r="HZ90" s="90"/>
      <c r="IA90" s="90"/>
      <c r="IB90" s="90"/>
      <c r="IC90" s="90"/>
      <c r="ID90" s="90"/>
      <c r="IE90" s="90"/>
      <c r="IF90" s="90"/>
      <c r="IG90" s="90"/>
      <c r="IH90" s="90"/>
      <c r="II90" s="90"/>
      <c r="IJ90" s="90"/>
      <c r="IK90" s="90"/>
      <c r="IL90" s="90"/>
      <c r="IM90" s="90"/>
      <c r="IN90" s="90"/>
      <c r="IO90" s="90"/>
      <c r="IP90" s="90"/>
      <c r="IQ90" s="90"/>
      <c r="IR90" s="90"/>
      <c r="IS90" s="90"/>
      <c r="IT90" s="90"/>
      <c r="IU90" s="90"/>
      <c r="IV90" s="90"/>
    </row>
    <row r="91" spans="1:256" s="91" customFormat="1" ht="26.25" customHeight="1">
      <c r="A91" s="108" t="s">
        <v>282</v>
      </c>
      <c r="B91" s="108"/>
      <c r="C91" s="108"/>
      <c r="D91" s="108"/>
      <c r="E91" s="108"/>
      <c r="F91" s="108"/>
      <c r="G91" s="108"/>
      <c r="H91" s="89"/>
      <c r="I91" s="89"/>
      <c r="J91" s="89"/>
      <c r="K91" s="90"/>
      <c r="L91" s="90"/>
      <c r="M91" s="89"/>
      <c r="N91" s="89"/>
      <c r="O91" s="89"/>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row>
    <row r="92" spans="1:256" s="91" customFormat="1">
      <c r="A92" s="108" t="s">
        <v>263</v>
      </c>
      <c r="B92" s="108"/>
      <c r="C92" s="108"/>
      <c r="D92" s="108"/>
      <c r="E92" s="108"/>
      <c r="F92" s="108"/>
      <c r="G92" s="108"/>
      <c r="H92" s="89"/>
      <c r="I92" s="89"/>
      <c r="J92" s="89"/>
      <c r="K92" s="90"/>
      <c r="L92" s="90"/>
      <c r="M92" s="89"/>
      <c r="N92" s="89"/>
      <c r="O92" s="89"/>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row>
    <row r="93" spans="1:256" s="91" customFormat="1">
      <c r="A93" s="112" t="s">
        <v>283</v>
      </c>
      <c r="B93" s="112"/>
      <c r="C93" s="112"/>
      <c r="D93" s="112"/>
      <c r="E93" s="112"/>
      <c r="F93" s="112"/>
      <c r="G93" s="112"/>
      <c r="H93" s="89"/>
      <c r="I93" s="89"/>
      <c r="J93" s="89"/>
      <c r="K93" s="90"/>
      <c r="L93" s="90"/>
      <c r="M93" s="89"/>
      <c r="N93" s="89"/>
      <c r="O93" s="89"/>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c r="HI93" s="90"/>
      <c r="HJ93" s="90"/>
      <c r="HK93" s="90"/>
      <c r="HL93" s="90"/>
      <c r="HM93" s="90"/>
      <c r="HN93" s="90"/>
      <c r="HO93" s="90"/>
      <c r="HP93" s="90"/>
      <c r="HQ93" s="90"/>
      <c r="HR93" s="90"/>
      <c r="HS93" s="90"/>
      <c r="HT93" s="90"/>
      <c r="HU93" s="90"/>
      <c r="HV93" s="90"/>
      <c r="HW93" s="90"/>
      <c r="HX93" s="90"/>
      <c r="HY93" s="90"/>
      <c r="HZ93" s="90"/>
      <c r="IA93" s="90"/>
      <c r="IB93" s="90"/>
      <c r="IC93" s="90"/>
      <c r="ID93" s="90"/>
      <c r="IE93" s="90"/>
      <c r="IF93" s="90"/>
      <c r="IG93" s="90"/>
      <c r="IH93" s="90"/>
      <c r="II93" s="90"/>
      <c r="IJ93" s="90"/>
      <c r="IK93" s="90"/>
      <c r="IL93" s="90"/>
      <c r="IM93" s="90"/>
      <c r="IN93" s="90"/>
      <c r="IO93" s="90"/>
      <c r="IP93" s="90"/>
      <c r="IQ93" s="90"/>
      <c r="IR93" s="90"/>
      <c r="IS93" s="90"/>
      <c r="IT93" s="90"/>
      <c r="IU93" s="90"/>
      <c r="IV93" s="90"/>
    </row>
    <row r="94" spans="1:256" s="91" customFormat="1">
      <c r="A94" s="108" t="s">
        <v>284</v>
      </c>
      <c r="B94" s="108"/>
      <c r="C94" s="108"/>
      <c r="D94" s="108"/>
      <c r="E94" s="108"/>
      <c r="F94" s="108"/>
      <c r="G94" s="108"/>
      <c r="H94" s="89"/>
      <c r="I94" s="89"/>
      <c r="J94" s="89"/>
      <c r="K94" s="90"/>
      <c r="L94" s="90"/>
      <c r="M94" s="89"/>
      <c r="N94" s="89"/>
      <c r="O94" s="89"/>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c r="GV94" s="90"/>
      <c r="GW94" s="90"/>
      <c r="GX94" s="90"/>
      <c r="GY94" s="90"/>
      <c r="GZ94" s="90"/>
      <c r="HA94" s="90"/>
      <c r="HB94" s="90"/>
      <c r="HC94" s="90"/>
      <c r="HD94" s="90"/>
      <c r="HE94" s="90"/>
      <c r="HF94" s="90"/>
      <c r="HG94" s="90"/>
      <c r="HH94" s="90"/>
      <c r="HI94" s="90"/>
      <c r="HJ94" s="90"/>
      <c r="HK94" s="90"/>
      <c r="HL94" s="90"/>
      <c r="HM94" s="90"/>
      <c r="HN94" s="90"/>
      <c r="HO94" s="90"/>
      <c r="HP94" s="90"/>
      <c r="HQ94" s="90"/>
      <c r="HR94" s="90"/>
      <c r="HS94" s="90"/>
      <c r="HT94" s="90"/>
      <c r="HU94" s="90"/>
      <c r="HV94" s="90"/>
      <c r="HW94" s="90"/>
      <c r="HX94" s="90"/>
      <c r="HY94" s="90"/>
      <c r="HZ94" s="90"/>
      <c r="IA94" s="90"/>
      <c r="IB94" s="90"/>
      <c r="IC94" s="90"/>
      <c r="ID94" s="90"/>
      <c r="IE94" s="90"/>
      <c r="IF94" s="90"/>
      <c r="IG94" s="90"/>
      <c r="IH94" s="90"/>
      <c r="II94" s="90"/>
      <c r="IJ94" s="90"/>
      <c r="IK94" s="90"/>
      <c r="IL94" s="90"/>
      <c r="IM94" s="90"/>
      <c r="IN94" s="90"/>
      <c r="IO94" s="90"/>
      <c r="IP94" s="90"/>
      <c r="IQ94" s="90"/>
      <c r="IR94" s="90"/>
      <c r="IS94" s="90"/>
      <c r="IT94" s="90"/>
      <c r="IU94" s="90"/>
      <c r="IV94" s="90"/>
    </row>
    <row r="95" spans="1:256" s="91" customFormat="1">
      <c r="A95" s="108" t="s">
        <v>285</v>
      </c>
      <c r="B95" s="108"/>
      <c r="C95" s="108"/>
      <c r="D95" s="108"/>
      <c r="E95" s="108"/>
      <c r="F95" s="108"/>
      <c r="G95" s="108"/>
      <c r="H95" s="89"/>
      <c r="I95" s="89"/>
      <c r="J95" s="89"/>
      <c r="K95" s="90"/>
      <c r="L95" s="90"/>
      <c r="M95" s="89"/>
      <c r="N95" s="89"/>
      <c r="O95" s="89"/>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row>
    <row r="96" spans="1:256" s="91" customFormat="1">
      <c r="A96" s="85"/>
      <c r="B96" s="92"/>
      <c r="C96" s="85"/>
      <c r="D96" s="90"/>
      <c r="E96" s="89"/>
      <c r="F96" s="89"/>
      <c r="G96" s="89"/>
      <c r="H96" s="89"/>
      <c r="I96" s="89"/>
      <c r="J96" s="89"/>
      <c r="K96" s="90"/>
      <c r="L96" s="90"/>
      <c r="M96" s="89"/>
      <c r="N96" s="89"/>
      <c r="O96" s="89"/>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c r="GU96" s="90"/>
      <c r="GV96" s="90"/>
      <c r="GW96" s="90"/>
      <c r="GX96" s="90"/>
      <c r="GY96" s="90"/>
      <c r="GZ96" s="90"/>
      <c r="HA96" s="90"/>
      <c r="HB96" s="90"/>
      <c r="HC96" s="90"/>
      <c r="HD96" s="90"/>
      <c r="HE96" s="90"/>
      <c r="HF96" s="90"/>
      <c r="HG96" s="90"/>
      <c r="HH96" s="90"/>
      <c r="HI96" s="90"/>
      <c r="HJ96" s="90"/>
      <c r="HK96" s="90"/>
      <c r="HL96" s="90"/>
      <c r="HM96" s="90"/>
      <c r="HN96" s="90"/>
      <c r="HO96" s="90"/>
      <c r="HP96" s="90"/>
      <c r="HQ96" s="90"/>
      <c r="HR96" s="90"/>
      <c r="HS96" s="90"/>
      <c r="HT96" s="90"/>
      <c r="HU96" s="90"/>
      <c r="HV96" s="90"/>
      <c r="HW96" s="90"/>
      <c r="HX96" s="90"/>
      <c r="HY96" s="90"/>
      <c r="HZ96" s="90"/>
      <c r="IA96" s="90"/>
      <c r="IB96" s="90"/>
      <c r="IC96" s="90"/>
      <c r="ID96" s="90"/>
      <c r="IE96" s="90"/>
      <c r="IF96" s="90"/>
      <c r="IG96" s="90"/>
      <c r="IH96" s="90"/>
      <c r="II96" s="90"/>
      <c r="IJ96" s="90"/>
      <c r="IK96" s="90"/>
      <c r="IL96" s="90"/>
      <c r="IM96" s="90"/>
      <c r="IN96" s="90"/>
      <c r="IO96" s="90"/>
      <c r="IP96" s="90"/>
      <c r="IQ96" s="90"/>
      <c r="IR96" s="90"/>
      <c r="IS96" s="90"/>
      <c r="IT96" s="90"/>
      <c r="IU96" s="90"/>
      <c r="IV96" s="90"/>
    </row>
    <row r="97" spans="1:256" s="91" customFormat="1">
      <c r="A97" s="68" t="s">
        <v>286</v>
      </c>
      <c r="B97" s="92"/>
      <c r="C97" s="85"/>
      <c r="D97" s="90"/>
      <c r="E97" s="89"/>
      <c r="F97" s="89"/>
      <c r="G97" s="89"/>
      <c r="H97" s="89"/>
      <c r="I97" s="89"/>
      <c r="J97" s="89"/>
      <c r="K97" s="90"/>
      <c r="L97" s="90"/>
      <c r="M97" s="89"/>
      <c r="N97" s="89"/>
      <c r="O97" s="89"/>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c r="GV97" s="90"/>
      <c r="GW97" s="90"/>
      <c r="GX97" s="90"/>
      <c r="GY97" s="90"/>
      <c r="GZ97" s="90"/>
      <c r="HA97" s="90"/>
      <c r="HB97" s="90"/>
      <c r="HC97" s="90"/>
      <c r="HD97" s="90"/>
      <c r="HE97" s="90"/>
      <c r="HF97" s="90"/>
      <c r="HG97" s="90"/>
      <c r="HH97" s="90"/>
      <c r="HI97" s="90"/>
      <c r="HJ97" s="90"/>
      <c r="HK97" s="90"/>
      <c r="HL97" s="90"/>
      <c r="HM97" s="90"/>
      <c r="HN97" s="90"/>
      <c r="HO97" s="90"/>
      <c r="HP97" s="90"/>
      <c r="HQ97" s="90"/>
      <c r="HR97" s="90"/>
      <c r="HS97" s="90"/>
      <c r="HT97" s="90"/>
      <c r="HU97" s="90"/>
      <c r="HV97" s="90"/>
      <c r="HW97" s="90"/>
      <c r="HX97" s="90"/>
      <c r="HY97" s="90"/>
      <c r="HZ97" s="90"/>
      <c r="IA97" s="90"/>
      <c r="IB97" s="90"/>
      <c r="IC97" s="90"/>
      <c r="ID97" s="90"/>
      <c r="IE97" s="90"/>
      <c r="IF97" s="90"/>
      <c r="IG97" s="90"/>
      <c r="IH97" s="90"/>
      <c r="II97" s="90"/>
      <c r="IJ97" s="90"/>
      <c r="IK97" s="90"/>
      <c r="IL97" s="90"/>
      <c r="IM97" s="90"/>
      <c r="IN97" s="90"/>
      <c r="IO97" s="90"/>
      <c r="IP97" s="90"/>
      <c r="IQ97" s="90"/>
      <c r="IR97" s="90"/>
      <c r="IS97" s="90"/>
      <c r="IT97" s="90"/>
      <c r="IU97" s="90"/>
      <c r="IV97" s="90"/>
    </row>
    <row r="98" spans="1:256" s="91" customFormat="1" ht="33.75" customHeight="1">
      <c r="A98" s="112" t="s">
        <v>287</v>
      </c>
      <c r="B98" s="112"/>
      <c r="C98" s="112"/>
      <c r="D98" s="112"/>
      <c r="E98" s="112"/>
      <c r="F98" s="112"/>
      <c r="G98" s="112"/>
      <c r="H98" s="89"/>
      <c r="I98" s="89"/>
      <c r="J98" s="89"/>
      <c r="K98" s="90"/>
      <c r="L98" s="90"/>
      <c r="M98" s="89"/>
      <c r="N98" s="89"/>
      <c r="O98" s="89"/>
      <c r="P98" s="90"/>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c r="GX98" s="90"/>
      <c r="GY98" s="90"/>
      <c r="GZ98" s="90"/>
      <c r="HA98" s="90"/>
      <c r="HB98" s="90"/>
      <c r="HC98" s="90"/>
      <c r="HD98" s="90"/>
      <c r="HE98" s="90"/>
      <c r="HF98" s="90"/>
      <c r="HG98" s="90"/>
      <c r="HH98" s="90"/>
      <c r="HI98" s="90"/>
      <c r="HJ98" s="90"/>
      <c r="HK98" s="90"/>
      <c r="HL98" s="90"/>
      <c r="HM98" s="90"/>
      <c r="HN98" s="90"/>
      <c r="HO98" s="90"/>
      <c r="HP98" s="90"/>
      <c r="HQ98" s="90"/>
      <c r="HR98" s="90"/>
      <c r="HS98" s="90"/>
      <c r="HT98" s="90"/>
      <c r="HU98" s="90"/>
      <c r="HV98" s="90"/>
      <c r="HW98" s="90"/>
      <c r="HX98" s="90"/>
      <c r="HY98" s="90"/>
      <c r="HZ98" s="90"/>
      <c r="IA98" s="90"/>
      <c r="IB98" s="90"/>
      <c r="IC98" s="90"/>
      <c r="ID98" s="90"/>
      <c r="IE98" s="90"/>
      <c r="IF98" s="90"/>
      <c r="IG98" s="90"/>
      <c r="IH98" s="90"/>
      <c r="II98" s="90"/>
      <c r="IJ98" s="90"/>
      <c r="IK98" s="90"/>
      <c r="IL98" s="90"/>
      <c r="IM98" s="90"/>
      <c r="IN98" s="90"/>
      <c r="IO98" s="90"/>
      <c r="IP98" s="90"/>
      <c r="IQ98" s="90"/>
      <c r="IR98" s="90"/>
      <c r="IS98" s="90"/>
      <c r="IT98" s="90"/>
      <c r="IU98" s="90"/>
      <c r="IV98" s="90"/>
    </row>
    <row r="99" spans="1:256" s="91" customFormat="1" ht="24" customHeight="1">
      <c r="A99" s="112" t="s">
        <v>288</v>
      </c>
      <c r="B99" s="112"/>
      <c r="C99" s="112"/>
      <c r="D99" s="112"/>
      <c r="E99" s="112"/>
      <c r="F99" s="112"/>
      <c r="G99" s="112"/>
      <c r="H99" s="89"/>
      <c r="I99" s="89"/>
      <c r="J99" s="89"/>
      <c r="K99" s="90"/>
      <c r="L99" s="90"/>
      <c r="M99" s="89"/>
      <c r="N99" s="89"/>
      <c r="O99" s="89"/>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c r="GX99" s="90"/>
      <c r="GY99" s="90"/>
      <c r="GZ99" s="90"/>
      <c r="HA99" s="90"/>
      <c r="HB99" s="90"/>
      <c r="HC99" s="90"/>
      <c r="HD99" s="90"/>
      <c r="HE99" s="90"/>
      <c r="HF99" s="90"/>
      <c r="HG99" s="90"/>
      <c r="HH99" s="90"/>
      <c r="HI99" s="90"/>
      <c r="HJ99" s="90"/>
      <c r="HK99" s="90"/>
      <c r="HL99" s="90"/>
      <c r="HM99" s="90"/>
      <c r="HN99" s="90"/>
      <c r="HO99" s="90"/>
      <c r="HP99" s="90"/>
      <c r="HQ99" s="90"/>
      <c r="HR99" s="90"/>
      <c r="HS99" s="90"/>
      <c r="HT99" s="90"/>
      <c r="HU99" s="90"/>
      <c r="HV99" s="90"/>
      <c r="HW99" s="90"/>
      <c r="HX99" s="90"/>
      <c r="HY99" s="90"/>
      <c r="HZ99" s="90"/>
      <c r="IA99" s="90"/>
      <c r="IB99" s="90"/>
      <c r="IC99" s="90"/>
      <c r="ID99" s="90"/>
      <c r="IE99" s="90"/>
      <c r="IF99" s="90"/>
      <c r="IG99" s="90"/>
      <c r="IH99" s="90"/>
      <c r="II99" s="90"/>
      <c r="IJ99" s="90"/>
      <c r="IK99" s="90"/>
      <c r="IL99" s="90"/>
      <c r="IM99" s="90"/>
      <c r="IN99" s="90"/>
      <c r="IO99" s="90"/>
      <c r="IP99" s="90"/>
      <c r="IQ99" s="90"/>
      <c r="IR99" s="90"/>
      <c r="IS99" s="90"/>
      <c r="IT99" s="90"/>
      <c r="IU99" s="90"/>
      <c r="IV99" s="90"/>
    </row>
    <row r="100" spans="1:256" s="91" customFormat="1" ht="25.5" customHeight="1">
      <c r="A100" s="112" t="s">
        <v>289</v>
      </c>
      <c r="B100" s="112"/>
      <c r="C100" s="112"/>
      <c r="D100" s="112"/>
      <c r="E100" s="112"/>
      <c r="F100" s="112"/>
      <c r="G100" s="112"/>
      <c r="H100" s="89"/>
      <c r="I100" s="89"/>
      <c r="J100" s="89"/>
      <c r="K100" s="90"/>
      <c r="L100" s="90"/>
      <c r="M100" s="89"/>
      <c r="N100" s="89"/>
      <c r="O100" s="89"/>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c r="GW100" s="90"/>
      <c r="GX100" s="90"/>
      <c r="GY100" s="90"/>
      <c r="GZ100" s="90"/>
      <c r="HA100" s="90"/>
      <c r="HB100" s="90"/>
      <c r="HC100" s="90"/>
      <c r="HD100" s="90"/>
      <c r="HE100" s="90"/>
      <c r="HF100" s="90"/>
      <c r="HG100" s="90"/>
      <c r="HH100" s="90"/>
      <c r="HI100" s="90"/>
      <c r="HJ100" s="90"/>
      <c r="HK100" s="90"/>
      <c r="HL100" s="90"/>
      <c r="HM100" s="90"/>
      <c r="HN100" s="90"/>
      <c r="HO100" s="90"/>
      <c r="HP100" s="90"/>
      <c r="HQ100" s="90"/>
      <c r="HR100" s="90"/>
      <c r="HS100" s="90"/>
      <c r="HT100" s="90"/>
      <c r="HU100" s="90"/>
      <c r="HV100" s="90"/>
      <c r="HW100" s="90"/>
      <c r="HX100" s="90"/>
      <c r="HY100" s="90"/>
      <c r="HZ100" s="90"/>
      <c r="IA100" s="90"/>
      <c r="IB100" s="90"/>
      <c r="IC100" s="90"/>
      <c r="ID100" s="90"/>
      <c r="IE100" s="90"/>
      <c r="IF100" s="90"/>
      <c r="IG100" s="90"/>
      <c r="IH100" s="90"/>
      <c r="II100" s="90"/>
      <c r="IJ100" s="90"/>
      <c r="IK100" s="90"/>
      <c r="IL100" s="90"/>
      <c r="IM100" s="90"/>
      <c r="IN100" s="90"/>
      <c r="IO100" s="90"/>
      <c r="IP100" s="90"/>
      <c r="IQ100" s="90"/>
      <c r="IR100" s="90"/>
      <c r="IS100" s="90"/>
      <c r="IT100" s="90"/>
      <c r="IU100" s="90"/>
      <c r="IV100" s="90"/>
    </row>
  </sheetData>
  <mergeCells count="86">
    <mergeCell ref="A99:G99"/>
    <mergeCell ref="A100:G100"/>
    <mergeCell ref="A91:G91"/>
    <mergeCell ref="A92:G92"/>
    <mergeCell ref="A93:G93"/>
    <mergeCell ref="A94:G94"/>
    <mergeCell ref="A95:G95"/>
    <mergeCell ref="A98:G98"/>
    <mergeCell ref="A90:G90"/>
    <mergeCell ref="A77:G77"/>
    <mergeCell ref="A78:G78"/>
    <mergeCell ref="A79:G79"/>
    <mergeCell ref="A80:G80"/>
    <mergeCell ref="A81:G81"/>
    <mergeCell ref="A82:G82"/>
    <mergeCell ref="A83:G83"/>
    <mergeCell ref="A86:G86"/>
    <mergeCell ref="A87:G87"/>
    <mergeCell ref="A88:G88"/>
    <mergeCell ref="A89:G89"/>
    <mergeCell ref="A76:G76"/>
    <mergeCell ref="A63:G63"/>
    <mergeCell ref="A64:G64"/>
    <mergeCell ref="A65:G65"/>
    <mergeCell ref="A66:G66"/>
    <mergeCell ref="A67:G67"/>
    <mergeCell ref="A69:G69"/>
    <mergeCell ref="A70:G70"/>
    <mergeCell ref="A71:G71"/>
    <mergeCell ref="A72:G72"/>
    <mergeCell ref="A73:G73"/>
    <mergeCell ref="A74:G74"/>
    <mergeCell ref="A62:G62"/>
    <mergeCell ref="A50:G50"/>
    <mergeCell ref="A51:G51"/>
    <mergeCell ref="A52:G52"/>
    <mergeCell ref="A53:G53"/>
    <mergeCell ref="A54:G54"/>
    <mergeCell ref="A55:G55"/>
    <mergeCell ref="A56:G56"/>
    <mergeCell ref="A57:G57"/>
    <mergeCell ref="A58:G58"/>
    <mergeCell ref="A60:G60"/>
    <mergeCell ref="A61:G61"/>
    <mergeCell ref="A49:G49"/>
    <mergeCell ref="A37:G37"/>
    <mergeCell ref="A38:G38"/>
    <mergeCell ref="A39:G39"/>
    <mergeCell ref="A40:G40"/>
    <mergeCell ref="A41:G41"/>
    <mergeCell ref="A43:G43"/>
    <mergeCell ref="A44:G44"/>
    <mergeCell ref="A45:G45"/>
    <mergeCell ref="A46:G46"/>
    <mergeCell ref="A47:G47"/>
    <mergeCell ref="A48:G48"/>
    <mergeCell ref="A36:G36"/>
    <mergeCell ref="A23:G23"/>
    <mergeCell ref="A24:G24"/>
    <mergeCell ref="A25:G25"/>
    <mergeCell ref="A26:G26"/>
    <mergeCell ref="A28:G28"/>
    <mergeCell ref="A29:G29"/>
    <mergeCell ref="A30:G30"/>
    <mergeCell ref="A32:G32"/>
    <mergeCell ref="A33:G33"/>
    <mergeCell ref="A34:G34"/>
    <mergeCell ref="A35:G35"/>
    <mergeCell ref="A22:G22"/>
    <mergeCell ref="A10:G10"/>
    <mergeCell ref="A11:G11"/>
    <mergeCell ref="A12:G12"/>
    <mergeCell ref="A13:G13"/>
    <mergeCell ref="A14:G14"/>
    <mergeCell ref="A15:G15"/>
    <mergeCell ref="A16:G16"/>
    <mergeCell ref="A17:G17"/>
    <mergeCell ref="A18:G18"/>
    <mergeCell ref="A19:G19"/>
    <mergeCell ref="A21:G21"/>
    <mergeCell ref="A9:G9"/>
    <mergeCell ref="A3:G3"/>
    <mergeCell ref="A4:G4"/>
    <mergeCell ref="A6:G6"/>
    <mergeCell ref="A7:G7"/>
    <mergeCell ref="A8:G8"/>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N5" sqref="N5"/>
    </sheetView>
  </sheetViews>
  <sheetFormatPr defaultRowHeight="15"/>
  <cols>
    <col min="1" max="1" width="7.125" style="31" customWidth="1"/>
    <col min="2" max="2" width="7.125" style="32" customWidth="1"/>
    <col min="3" max="3" width="29.5" style="33"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8</v>
      </c>
      <c r="B1" s="10"/>
      <c r="C1" s="11" t="s">
        <v>17</v>
      </c>
      <c r="D1" s="6"/>
      <c r="E1" s="12"/>
      <c r="F1" s="12"/>
      <c r="G1" s="12"/>
    </row>
    <row r="2" spans="1:15">
      <c r="A2" s="9"/>
      <c r="B2" s="10"/>
      <c r="C2" s="61"/>
      <c r="D2" s="6"/>
      <c r="E2" s="12"/>
      <c r="F2" s="12"/>
      <c r="G2" s="12"/>
    </row>
    <row r="3" spans="1:15">
      <c r="A3" s="9"/>
      <c r="B3" s="10"/>
      <c r="C3" s="11"/>
      <c r="D3" s="6" t="s">
        <v>23</v>
      </c>
      <c r="E3" s="12" t="s">
        <v>24</v>
      </c>
      <c r="F3" s="12" t="s">
        <v>25</v>
      </c>
      <c r="G3" s="12" t="s">
        <v>26</v>
      </c>
    </row>
    <row r="4" spans="1:15" ht="117">
      <c r="A4" s="9" t="s">
        <v>290</v>
      </c>
      <c r="B4" s="69" t="s">
        <v>291</v>
      </c>
      <c r="C4" s="11" t="s">
        <v>292</v>
      </c>
      <c r="D4" s="6" t="s">
        <v>29</v>
      </c>
      <c r="E4" s="12">
        <v>1</v>
      </c>
      <c r="F4" s="12"/>
      <c r="G4" s="12">
        <f>E4*F4</f>
        <v>0</v>
      </c>
    </row>
    <row r="5" spans="1:15" ht="63.75">
      <c r="A5" s="9"/>
      <c r="B5" s="69" t="s">
        <v>293</v>
      </c>
      <c r="C5" s="11" t="s">
        <v>294</v>
      </c>
      <c r="D5" s="6" t="s">
        <v>29</v>
      </c>
      <c r="E5" s="12">
        <v>1</v>
      </c>
      <c r="F5" s="12"/>
      <c r="G5" s="12">
        <f>E5*F5</f>
        <v>0</v>
      </c>
    </row>
    <row r="6" spans="1:15" ht="25.5">
      <c r="A6" s="9"/>
      <c r="B6" s="69" t="s">
        <v>295</v>
      </c>
      <c r="C6" s="70" t="s">
        <v>296</v>
      </c>
      <c r="D6" s="6" t="s">
        <v>29</v>
      </c>
      <c r="E6" s="12">
        <v>2</v>
      </c>
      <c r="F6" s="12"/>
      <c r="G6" s="12">
        <f>E6*F6</f>
        <v>0</v>
      </c>
    </row>
    <row r="7" spans="1:15">
      <c r="A7" s="9"/>
      <c r="B7" s="69"/>
      <c r="C7" s="70"/>
      <c r="D7" s="6"/>
      <c r="E7" s="12"/>
      <c r="F7" s="12"/>
      <c r="G7" s="12"/>
    </row>
    <row r="8" spans="1:15" ht="38.25">
      <c r="A8" s="9"/>
      <c r="B8" s="69" t="s">
        <v>297</v>
      </c>
      <c r="C8" s="70" t="s">
        <v>298</v>
      </c>
      <c r="D8" s="6" t="s">
        <v>29</v>
      </c>
      <c r="E8" s="12">
        <v>1</v>
      </c>
      <c r="F8" s="12"/>
      <c r="G8" s="12">
        <f>E8*F8</f>
        <v>0</v>
      </c>
    </row>
    <row r="9" spans="1:15">
      <c r="A9" s="9"/>
      <c r="B9" s="69"/>
      <c r="C9" s="70"/>
      <c r="D9" s="6"/>
      <c r="E9" s="12"/>
      <c r="F9" s="12"/>
      <c r="G9" s="12"/>
    </row>
    <row r="10" spans="1:15" ht="38.25">
      <c r="A10" s="9"/>
      <c r="B10" s="69" t="s">
        <v>299</v>
      </c>
      <c r="C10" s="70" t="s">
        <v>300</v>
      </c>
      <c r="D10" s="6" t="s">
        <v>29</v>
      </c>
      <c r="E10" s="12">
        <v>1</v>
      </c>
      <c r="F10" s="12"/>
      <c r="G10" s="12">
        <f>E10*F10</f>
        <v>0</v>
      </c>
    </row>
    <row r="11" spans="1:15" s="2" customFormat="1">
      <c r="A11" s="5"/>
      <c r="B11" s="10"/>
      <c r="C11" s="11"/>
      <c r="D11" s="6"/>
      <c r="E11" s="12"/>
      <c r="F11" s="12"/>
      <c r="G11" s="12"/>
      <c r="H11" s="13"/>
      <c r="I11" s="13"/>
      <c r="J11" s="14"/>
      <c r="M11" s="14"/>
      <c r="N11" s="14"/>
      <c r="O11" s="14"/>
    </row>
    <row r="12" spans="1:15" s="2" customFormat="1" ht="117">
      <c r="A12" s="9" t="s">
        <v>301</v>
      </c>
      <c r="B12" s="69" t="s">
        <v>302</v>
      </c>
      <c r="C12" s="11" t="s">
        <v>303</v>
      </c>
      <c r="D12" s="6" t="s">
        <v>29</v>
      </c>
      <c r="E12" s="12">
        <v>1</v>
      </c>
      <c r="F12" s="12"/>
      <c r="G12" s="12">
        <f>E12*F12</f>
        <v>0</v>
      </c>
      <c r="H12" s="13"/>
      <c r="I12" s="13"/>
      <c r="J12" s="14"/>
      <c r="M12" s="14"/>
      <c r="N12" s="14"/>
      <c r="O12" s="14"/>
    </row>
    <row r="13" spans="1:15" s="2" customFormat="1" ht="51">
      <c r="A13" s="9"/>
      <c r="B13" s="69" t="s">
        <v>304</v>
      </c>
      <c r="C13" s="11" t="s">
        <v>305</v>
      </c>
      <c r="D13" s="6" t="s">
        <v>29</v>
      </c>
      <c r="E13" s="12">
        <v>1</v>
      </c>
      <c r="F13" s="12"/>
      <c r="G13" s="12">
        <f>E13*F13</f>
        <v>0</v>
      </c>
      <c r="H13" s="13"/>
      <c r="I13" s="13"/>
      <c r="J13" s="14"/>
      <c r="M13" s="14"/>
      <c r="N13" s="14"/>
      <c r="O13" s="14"/>
    </row>
    <row r="14" spans="1:15" s="2" customFormat="1">
      <c r="A14" s="9"/>
      <c r="B14" s="69" t="s">
        <v>306</v>
      </c>
      <c r="C14" s="11" t="s">
        <v>307</v>
      </c>
      <c r="D14" s="6" t="s">
        <v>29</v>
      </c>
      <c r="E14" s="12">
        <v>1</v>
      </c>
      <c r="F14" s="12"/>
      <c r="G14" s="12">
        <f>E14*F14</f>
        <v>0</v>
      </c>
      <c r="H14" s="13"/>
      <c r="I14" s="13"/>
      <c r="J14" s="14"/>
      <c r="M14" s="14"/>
      <c r="N14" s="14"/>
      <c r="O14" s="14"/>
    </row>
    <row r="15" spans="1:15" s="2" customFormat="1">
      <c r="A15" s="9"/>
      <c r="B15" s="69"/>
      <c r="C15" s="11"/>
      <c r="D15" s="6"/>
      <c r="E15" s="12"/>
      <c r="F15" s="12"/>
      <c r="G15" s="12"/>
      <c r="H15" s="13"/>
      <c r="I15" s="13"/>
      <c r="J15" s="14"/>
      <c r="M15" s="14"/>
      <c r="N15" s="14"/>
      <c r="O15" s="14"/>
    </row>
    <row r="16" spans="1:15" s="2" customFormat="1" ht="51">
      <c r="A16" s="9" t="s">
        <v>308</v>
      </c>
      <c r="B16" s="69" t="s">
        <v>309</v>
      </c>
      <c r="C16" s="11" t="s">
        <v>310</v>
      </c>
      <c r="D16" s="6" t="s">
        <v>29</v>
      </c>
      <c r="E16" s="12">
        <v>1</v>
      </c>
      <c r="F16" s="12"/>
      <c r="G16" s="12">
        <f>E16*F16</f>
        <v>0</v>
      </c>
      <c r="H16" s="13"/>
      <c r="I16" s="13"/>
      <c r="J16" s="14"/>
      <c r="M16" s="14"/>
      <c r="N16" s="14"/>
      <c r="O16" s="14"/>
    </row>
    <row r="17" spans="1:15" s="2" customFormat="1">
      <c r="A17" s="9" t="s">
        <v>311</v>
      </c>
      <c r="B17" s="69" t="s">
        <v>312</v>
      </c>
      <c r="C17" s="11" t="s">
        <v>313</v>
      </c>
      <c r="D17" s="6" t="s">
        <v>29</v>
      </c>
      <c r="E17" s="12">
        <v>1</v>
      </c>
      <c r="F17" s="12"/>
      <c r="G17" s="12">
        <f>E17*F17</f>
        <v>0</v>
      </c>
      <c r="H17" s="13"/>
      <c r="I17" s="13"/>
      <c r="J17" s="14"/>
      <c r="M17" s="14"/>
      <c r="N17" s="14"/>
      <c r="O17" s="14"/>
    </row>
    <row r="18" spans="1:15" s="2" customFormat="1">
      <c r="A18" s="9"/>
      <c r="B18" s="69" t="s">
        <v>314</v>
      </c>
      <c r="C18" s="11" t="s">
        <v>315</v>
      </c>
      <c r="D18" s="6" t="s">
        <v>29</v>
      </c>
      <c r="E18" s="12">
        <v>1</v>
      </c>
      <c r="F18" s="12"/>
      <c r="G18" s="12">
        <f>E18*F18</f>
        <v>0</v>
      </c>
      <c r="H18" s="13"/>
      <c r="I18" s="13"/>
      <c r="J18" s="14"/>
      <c r="M18" s="14"/>
      <c r="N18" s="14"/>
      <c r="O18" s="14"/>
    </row>
    <row r="19" spans="1:15" s="2" customFormat="1">
      <c r="A19" s="9"/>
      <c r="B19" s="69" t="s">
        <v>316</v>
      </c>
      <c r="C19" s="11" t="s">
        <v>317</v>
      </c>
      <c r="D19" s="6" t="s">
        <v>29</v>
      </c>
      <c r="E19" s="12">
        <v>1</v>
      </c>
      <c r="F19" s="12"/>
      <c r="G19" s="12">
        <f>E19*F19</f>
        <v>0</v>
      </c>
      <c r="H19" s="13"/>
      <c r="I19" s="13"/>
      <c r="J19" s="14"/>
      <c r="M19" s="14"/>
      <c r="N19" s="14"/>
      <c r="O19" s="14"/>
    </row>
    <row r="20" spans="1:15" s="2" customFormat="1">
      <c r="A20" s="9"/>
      <c r="B20" s="69"/>
      <c r="C20" s="11"/>
      <c r="D20" s="6"/>
      <c r="E20" s="12"/>
      <c r="F20" s="12"/>
      <c r="G20" s="12"/>
      <c r="H20" s="13"/>
      <c r="I20" s="13"/>
      <c r="J20" s="14"/>
      <c r="M20" s="14"/>
      <c r="N20" s="14"/>
      <c r="O20" s="14"/>
    </row>
    <row r="21" spans="1:15" s="2" customFormat="1" ht="206.25">
      <c r="A21" s="9" t="s">
        <v>318</v>
      </c>
      <c r="B21" s="69" t="s">
        <v>319</v>
      </c>
      <c r="C21" s="11" t="s">
        <v>320</v>
      </c>
      <c r="D21" s="6"/>
      <c r="E21" s="12"/>
      <c r="F21" s="12"/>
      <c r="G21" s="12"/>
      <c r="H21" s="13"/>
      <c r="I21" s="13"/>
      <c r="J21" s="14"/>
      <c r="M21" s="14"/>
      <c r="N21" s="14"/>
      <c r="O21" s="14"/>
    </row>
    <row r="22" spans="1:15" s="2" customFormat="1" ht="25.5">
      <c r="A22" s="9"/>
      <c r="B22" s="69" t="s">
        <v>321</v>
      </c>
      <c r="C22" s="11" t="s">
        <v>322</v>
      </c>
      <c r="D22" s="6" t="s">
        <v>29</v>
      </c>
      <c r="E22" s="12">
        <v>2</v>
      </c>
      <c r="F22" s="12"/>
      <c r="G22" s="12">
        <f>E22*F22</f>
        <v>0</v>
      </c>
      <c r="H22" s="13"/>
      <c r="I22" s="13"/>
      <c r="J22" s="14"/>
      <c r="M22" s="14"/>
      <c r="N22" s="14"/>
      <c r="O22" s="14"/>
    </row>
    <row r="23" spans="1:15" s="2" customFormat="1">
      <c r="A23" s="9"/>
      <c r="B23" s="69" t="s">
        <v>323</v>
      </c>
      <c r="C23" s="11" t="s">
        <v>324</v>
      </c>
      <c r="D23" s="6" t="s">
        <v>29</v>
      </c>
      <c r="E23" s="12">
        <v>2</v>
      </c>
      <c r="F23" s="12"/>
      <c r="G23" s="12">
        <f>E23*F23</f>
        <v>0</v>
      </c>
      <c r="H23" s="13"/>
      <c r="I23" s="13"/>
      <c r="J23" s="14"/>
      <c r="M23" s="14"/>
      <c r="N23" s="14"/>
      <c r="O23" s="14"/>
    </row>
    <row r="24" spans="1:15" s="2" customFormat="1">
      <c r="A24" s="9"/>
      <c r="B24" s="69" t="s">
        <v>325</v>
      </c>
      <c r="C24" s="11" t="s">
        <v>326</v>
      </c>
      <c r="D24" s="6" t="s">
        <v>29</v>
      </c>
      <c r="E24" s="12">
        <v>2</v>
      </c>
      <c r="F24" s="12"/>
      <c r="G24" s="12">
        <f>E24*F24</f>
        <v>0</v>
      </c>
      <c r="H24" s="13"/>
      <c r="I24" s="13"/>
      <c r="J24" s="14"/>
      <c r="M24" s="14"/>
      <c r="N24" s="14"/>
      <c r="O24" s="14"/>
    </row>
    <row r="25" spans="1:15" s="2" customFormat="1">
      <c r="A25" s="9"/>
      <c r="B25" s="69"/>
      <c r="C25" s="11"/>
      <c r="D25" s="6"/>
      <c r="E25" s="12"/>
      <c r="F25" s="12"/>
      <c r="G25" s="12"/>
      <c r="H25" s="13"/>
      <c r="I25" s="13"/>
      <c r="J25" s="14"/>
      <c r="M25" s="14"/>
      <c r="N25" s="14"/>
      <c r="O25" s="14"/>
    </row>
    <row r="26" spans="1:15" s="2" customFormat="1" ht="25.5">
      <c r="A26" s="9" t="s">
        <v>327</v>
      </c>
      <c r="B26" s="69" t="s">
        <v>328</v>
      </c>
      <c r="C26" s="70" t="s">
        <v>329</v>
      </c>
      <c r="D26" s="6" t="s">
        <v>29</v>
      </c>
      <c r="E26" s="12">
        <v>4</v>
      </c>
      <c r="F26" s="12"/>
      <c r="G26" s="12">
        <f>E26*F26</f>
        <v>0</v>
      </c>
      <c r="H26" s="13"/>
      <c r="I26" s="13"/>
      <c r="J26" s="14"/>
      <c r="M26" s="14"/>
      <c r="N26" s="14"/>
      <c r="O26" s="14"/>
    </row>
    <row r="27" spans="1:15" s="2" customFormat="1">
      <c r="A27" s="9"/>
      <c r="B27" s="10"/>
      <c r="C27" s="11"/>
      <c r="D27" s="6"/>
      <c r="E27" s="12"/>
      <c r="F27" s="12"/>
      <c r="G27" s="12"/>
      <c r="H27" s="13"/>
      <c r="I27" s="13"/>
      <c r="J27" s="14"/>
      <c r="M27" s="14"/>
      <c r="N27" s="14"/>
      <c r="O27" s="14"/>
    </row>
    <row r="28" spans="1:15" s="2" customFormat="1">
      <c r="A28" s="15"/>
      <c r="B28" s="16"/>
      <c r="C28" s="17"/>
      <c r="D28" s="29"/>
      <c r="E28" s="18"/>
      <c r="F28" s="18"/>
      <c r="G28" s="64"/>
      <c r="H28" s="13"/>
      <c r="I28" s="13"/>
      <c r="J28" s="14"/>
      <c r="M28" s="14"/>
      <c r="N28" s="14"/>
      <c r="O28" s="14"/>
    </row>
    <row r="29" spans="1:15" s="2" customFormat="1">
      <c r="A29" s="9"/>
      <c r="B29" s="10"/>
      <c r="C29" s="11"/>
      <c r="D29" s="6"/>
      <c r="E29" s="12"/>
      <c r="F29" s="12"/>
      <c r="G29" s="12"/>
      <c r="H29" s="13"/>
      <c r="I29" s="13"/>
      <c r="J29" s="14"/>
      <c r="M29" s="14"/>
      <c r="N29" s="14"/>
      <c r="O29" s="14"/>
    </row>
    <row r="30" spans="1:15" s="2" customFormat="1">
      <c r="A30" s="9"/>
      <c r="B30" s="10"/>
      <c r="C30" s="11" t="s">
        <v>19</v>
      </c>
      <c r="D30" s="6"/>
      <c r="E30" s="12"/>
      <c r="F30" s="12"/>
      <c r="G30" s="12">
        <f>SUM(G4:G26)</f>
        <v>0</v>
      </c>
      <c r="H30" s="13"/>
      <c r="I30" s="13"/>
      <c r="J30" s="14"/>
      <c r="M30" s="14"/>
      <c r="N30" s="14"/>
      <c r="O30" s="14"/>
    </row>
    <row r="31" spans="1:15">
      <c r="A31" s="9"/>
      <c r="B31" s="10"/>
      <c r="C31" s="11"/>
      <c r="D31" s="6"/>
      <c r="E31" s="12"/>
      <c r="F31" s="12"/>
      <c r="G31" s="12"/>
    </row>
    <row r="32" spans="1:15">
      <c r="A32" s="9"/>
      <c r="B32" s="10"/>
      <c r="C32" s="11"/>
      <c r="D32" s="6"/>
      <c r="E32" s="12"/>
      <c r="F32" s="12"/>
      <c r="G32" s="12"/>
    </row>
  </sheetData>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
  <sheetViews>
    <sheetView tabSelected="1" workbookViewId="0">
      <selection activeCell="G19" sqref="G19"/>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9.875" style="13" customWidth="1"/>
    <col min="7" max="7" width="14"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c r="A1" s="9">
        <v>9</v>
      </c>
      <c r="B1" s="10"/>
      <c r="C1" s="11" t="s">
        <v>18</v>
      </c>
      <c r="D1" s="6"/>
      <c r="E1" s="12"/>
      <c r="F1" s="12"/>
      <c r="G1" s="12"/>
    </row>
    <row r="2" spans="1:256">
      <c r="A2" s="9"/>
      <c r="B2" s="10"/>
      <c r="C2" s="11"/>
      <c r="D2" s="6"/>
      <c r="E2" s="12"/>
      <c r="F2" s="12"/>
      <c r="G2" s="12"/>
    </row>
    <row r="3" spans="1:256" ht="54.75" customHeight="1">
      <c r="A3" s="9"/>
      <c r="B3" s="10"/>
      <c r="C3" s="102" t="s">
        <v>205</v>
      </c>
      <c r="D3" s="102"/>
      <c r="E3" s="102"/>
      <c r="F3" s="102"/>
      <c r="G3" s="102"/>
    </row>
    <row r="4" spans="1:256">
      <c r="A4" s="9"/>
      <c r="B4" s="10"/>
      <c r="C4" s="61"/>
      <c r="D4" s="6"/>
      <c r="E4" s="12"/>
      <c r="F4" s="12"/>
      <c r="G4" s="12"/>
    </row>
    <row r="5" spans="1:256">
      <c r="A5" s="9"/>
      <c r="B5" s="10"/>
      <c r="C5" s="11"/>
      <c r="D5" s="6" t="s">
        <v>23</v>
      </c>
      <c r="E5" s="12" t="s">
        <v>24</v>
      </c>
      <c r="F5" s="12" t="s">
        <v>25</v>
      </c>
      <c r="G5" s="12" t="s">
        <v>26</v>
      </c>
    </row>
    <row r="6" spans="1:256" ht="76.5">
      <c r="A6" s="9" t="s">
        <v>207</v>
      </c>
      <c r="B6" s="69"/>
      <c r="C6" s="53" t="s">
        <v>330</v>
      </c>
      <c r="D6" s="6" t="s">
        <v>29</v>
      </c>
      <c r="E6" s="12">
        <v>1</v>
      </c>
      <c r="F6" s="12"/>
      <c r="G6" s="12">
        <f>SUM(F6*E6)</f>
        <v>0</v>
      </c>
    </row>
    <row r="7" spans="1:256">
      <c r="A7" s="9"/>
      <c r="B7" s="69"/>
      <c r="C7" s="11"/>
      <c r="D7" s="6"/>
      <c r="E7" s="12"/>
      <c r="F7" s="12"/>
      <c r="G7" s="12"/>
    </row>
    <row r="8" spans="1:256" ht="63.75">
      <c r="A8" s="9" t="s">
        <v>331</v>
      </c>
      <c r="B8" s="69"/>
      <c r="C8" s="53" t="s">
        <v>332</v>
      </c>
      <c r="D8" s="6" t="s">
        <v>333</v>
      </c>
      <c r="E8" s="12">
        <v>1</v>
      </c>
      <c r="F8" s="12"/>
      <c r="G8" s="12">
        <f>SUM(F8*E8)</f>
        <v>0</v>
      </c>
    </row>
    <row r="9" spans="1:256">
      <c r="A9" s="9"/>
      <c r="B9" s="69"/>
      <c r="C9" s="63"/>
      <c r="D9" s="6"/>
      <c r="E9" s="12"/>
      <c r="F9" s="12"/>
      <c r="G9" s="12"/>
    </row>
    <row r="10" spans="1:256" s="34" customFormat="1" ht="102">
      <c r="A10" s="9" t="s">
        <v>210</v>
      </c>
      <c r="B10" s="69"/>
      <c r="C10" s="53" t="s">
        <v>334</v>
      </c>
      <c r="D10" s="6" t="s">
        <v>333</v>
      </c>
      <c r="E10" s="12">
        <v>1</v>
      </c>
      <c r="F10" s="12"/>
      <c r="G10" s="12">
        <f>SUM(F10*E10)</f>
        <v>0</v>
      </c>
      <c r="H10" s="13"/>
      <c r="I10" s="13"/>
      <c r="J10" s="14"/>
      <c r="K10" s="2"/>
      <c r="L10" s="2"/>
      <c r="M10" s="14"/>
      <c r="N10" s="14"/>
      <c r="O10" s="1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2" customFormat="1">
      <c r="A11" s="15"/>
      <c r="B11" s="16"/>
      <c r="C11" s="17"/>
      <c r="D11" s="29"/>
      <c r="E11" s="18"/>
      <c r="F11" s="18"/>
      <c r="G11" s="64"/>
      <c r="H11" s="13"/>
      <c r="I11" s="13"/>
      <c r="J11" s="14"/>
      <c r="M11" s="14"/>
      <c r="N11" s="14"/>
      <c r="O11" s="14"/>
    </row>
    <row r="12" spans="1:256" s="2" customFormat="1">
      <c r="A12" s="9"/>
      <c r="B12" s="10"/>
      <c r="C12" s="11"/>
      <c r="D12" s="6"/>
      <c r="E12" s="12"/>
      <c r="F12" s="12"/>
      <c r="G12" s="12"/>
      <c r="H12" s="13"/>
      <c r="I12" s="13"/>
      <c r="J12" s="14"/>
      <c r="M12" s="14"/>
      <c r="N12" s="14"/>
      <c r="O12" s="14"/>
    </row>
    <row r="13" spans="1:256" s="2" customFormat="1">
      <c r="A13" s="9"/>
      <c r="B13" s="10"/>
      <c r="C13" s="11" t="s">
        <v>19</v>
      </c>
      <c r="D13" s="6"/>
      <c r="E13" s="12"/>
      <c r="F13" s="12"/>
      <c r="G13" s="12">
        <f>SUM(G6:G10)</f>
        <v>0</v>
      </c>
      <c r="H13" s="13"/>
      <c r="I13" s="13"/>
      <c r="J13" s="14"/>
      <c r="M13" s="14"/>
      <c r="N13" s="14"/>
      <c r="O13" s="14"/>
    </row>
    <row r="14" spans="1:256">
      <c r="A14" s="9"/>
      <c r="B14" s="10"/>
      <c r="C14" s="11"/>
      <c r="D14" s="6"/>
      <c r="E14" s="12"/>
      <c r="F14" s="12"/>
      <c r="G14" s="12"/>
    </row>
    <row r="15" spans="1:256">
      <c r="A15" s="9"/>
      <c r="B15" s="10"/>
      <c r="C15" s="11"/>
      <c r="D15" s="6"/>
      <c r="E15" s="12"/>
      <c r="F15" s="12"/>
      <c r="G15" s="12"/>
    </row>
  </sheetData>
  <mergeCells count="1">
    <mergeCell ref="C3:G3"/>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Delovni listi</vt:lpstr>
      </vt:variant>
      <vt:variant>
        <vt:i4>14</vt:i4>
      </vt:variant>
      <vt:variant>
        <vt:lpstr>Imenovani obsegi</vt:lpstr>
      </vt:variant>
      <vt:variant>
        <vt:i4>17</vt:i4>
      </vt:variant>
    </vt:vector>
  </HeadingPairs>
  <TitlesOfParts>
    <vt:vector size="31" baseType="lpstr">
      <vt:lpstr>REKAPITULACIJA</vt:lpstr>
      <vt:lpstr>PRIPRAVLJALNA_DELA</vt:lpstr>
      <vt:lpstr>ODSTRANJEVALNA_DELA</vt:lpstr>
      <vt:lpstr>ZIDARSKA_DELA</vt:lpstr>
      <vt:lpstr>OBRTNISKA_DELA_SKUPAJ</vt:lpstr>
      <vt:lpstr>MK_DELA</vt:lpstr>
      <vt:lpstr>TLAKARSKA_DELA</vt:lpstr>
      <vt:lpstr>SLIKOPLESKARSKA</vt:lpstr>
      <vt:lpstr>VRATA</vt:lpstr>
      <vt:lpstr>OKNA</vt:lpstr>
      <vt:lpstr>KLJUCAVNICARSKA_DELA</vt:lpstr>
      <vt:lpstr>MIZARSKA_DELA_SPLOŠNO</vt:lpstr>
      <vt:lpstr>MIZARSKA_DELA</vt:lpstr>
      <vt:lpstr>RAZNA_DELA</vt:lpstr>
      <vt:lpstr>REKAPITULACIJA!Excel_BuiltIn_Print_Area</vt:lpstr>
      <vt:lpstr>Excel_BuiltIn_Print_Area_2</vt:lpstr>
      <vt:lpstr>REKAPITULACIJA!Excel_BuiltIn_Print_Titles</vt:lpstr>
      <vt:lpstr>KLJUCAVNICARSKA_DELA!Področje_tiskanja</vt:lpstr>
      <vt:lpstr>MIZARSKA_DELA!Področje_tiskanja</vt:lpstr>
      <vt:lpstr>MIZARSKA_DELA_SPLOŠNO!Področje_tiskanja</vt:lpstr>
      <vt:lpstr>MK_DELA!Področje_tiskanja</vt:lpstr>
      <vt:lpstr>OBRTNISKA_DELA_SKUPAJ!Področje_tiskanja</vt:lpstr>
      <vt:lpstr>ODSTRANJEVALNA_DELA!Področje_tiskanja</vt:lpstr>
      <vt:lpstr>OKNA!Področje_tiskanja</vt:lpstr>
      <vt:lpstr>PRIPRAVLJALNA_DELA!Področje_tiskanja</vt:lpstr>
      <vt:lpstr>RAZNA_DELA!Področje_tiskanja</vt:lpstr>
      <vt:lpstr>REKAPITULACIJA!Področje_tiskanja</vt:lpstr>
      <vt:lpstr>SLIKOPLESKARSKA!Področje_tiskanja</vt:lpstr>
      <vt:lpstr>TLAKARSKA_DELA!Področje_tiskanja</vt:lpstr>
      <vt:lpstr>VRATA!Področje_tiskanja</vt:lpstr>
      <vt:lpstr>ZIDARSKA_DELA!Področje_tiskanja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 Pavlin</dc:creator>
  <cp:lastModifiedBy>uporabnik</cp:lastModifiedBy>
  <cp:revision>307</cp:revision>
  <cp:lastPrinted>2019-10-24T15:37:57Z</cp:lastPrinted>
  <dcterms:created xsi:type="dcterms:W3CDTF">2019-12-20T10:08:48Z</dcterms:created>
  <dcterms:modified xsi:type="dcterms:W3CDTF">2020-01-07T11:42:58Z</dcterms:modified>
</cp:coreProperties>
</file>