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dokumenti\sluzbe\sjn\SJN\LETO 2025\272\272-2 Prenova 5B oddelka\RD\RD-končna verzija\"/>
    </mc:Choice>
  </mc:AlternateContent>
  <xr:revisionPtr revIDLastSave="0" documentId="13_ncr:1_{95831A48-C913-41A5-940F-8F6A7A61FAF0}" xr6:coauthVersionLast="47" xr6:coauthVersionMax="47" xr10:uidLastSave="{00000000-0000-0000-0000-000000000000}"/>
  <bookViews>
    <workbookView xWindow="-110" yWindow="-110" windowWidth="38620" windowHeight="21220" tabRatio="929" xr2:uid="{22D26B82-2086-4FD5-B931-E82C7AAFAD73}"/>
  </bookViews>
  <sheets>
    <sheet name="splošni opisi" sheetId="5" r:id="rId1"/>
    <sheet name="REKAPITULACIJA" sheetId="1" r:id="rId2"/>
    <sheet name="PRIPRAVLJALNA " sheetId="2" r:id="rId3"/>
    <sheet name="ODSTRANJEVALNA " sheetId="3" r:id="rId4"/>
    <sheet name="ZIDARSKA" sheetId="4" r:id="rId5"/>
    <sheet name="VRATA" sheetId="9" r:id="rId6"/>
    <sheet name=" TLAKARSKA SOBE, HODNIK" sheetId="7" r:id="rId7"/>
    <sheet name="TLAKARSKA AVLA" sheetId="14" r:id="rId8"/>
    <sheet name="SLIKOPLESKARSKA" sheetId="8" r:id="rId9"/>
    <sheet name="OPREMA" sheetId="11" r:id="rId10"/>
    <sheet name="RAZNA DELA" sheetId="12" r:id="rId11"/>
    <sheet name="SESTERSKI KLIC" sheetId="13" r:id="rId12"/>
    <sheet name="ELEKTROINST" sheetId="15" r:id="rId13"/>
    <sheet name="STROJNEINST" sheetId="16" r:id="rId14"/>
    <sheet name="MEDICINSKI PLINI" sheetId="17" state="hidden" r:id="rId15"/>
  </sheets>
  <definedNames>
    <definedName name="Excel_BuiltIn_Print_Area" localSheetId="1">REKAPITULACIJA!$A$17:$F$337</definedName>
    <definedName name="Excel_BuiltIn_Print_Area_1">"NA()"</definedName>
    <definedName name="Excel_BuiltIn_Print_Area_1_1_1_1_1_1_1">0</definedName>
    <definedName name="Excel_BuiltIn_Print_Area_1_1_1_1_1_1_1_1">0</definedName>
    <definedName name="Excel_BuiltIn_Print_Area_1_1_1_1_1_1_1_1_1">0</definedName>
    <definedName name="Excel_BuiltIn_Print_Area_1_1_1_1_1_1_1_1_1_1">0</definedName>
    <definedName name="Excel_BuiltIn_Print_Area_1_1_1_1_1_1_1_1_1_1_1">0</definedName>
    <definedName name="Excel_BuiltIn_Print_Area_1_1_1_1_1_1_1_1_1_1_1_1">0</definedName>
    <definedName name="Excel_BuiltIn_Print_Area_1_1_1_1_1_1_1_1_1_1_1_1_1">0</definedName>
    <definedName name="Excel_BuiltIn_Print_Area_10">0</definedName>
    <definedName name="Excel_BuiltIn_Print_Area_10_1">0</definedName>
    <definedName name="Excel_BuiltIn_Print_Area_10_1_1">0</definedName>
    <definedName name="Excel_BuiltIn_Print_Area_11">0</definedName>
    <definedName name="Excel_BuiltIn_Print_Area_11_1">0</definedName>
    <definedName name="Excel_BuiltIn_Print_Area_11_1_1">0</definedName>
    <definedName name="Excel_BuiltIn_Print_Area_12">0</definedName>
    <definedName name="Excel_BuiltIn_Print_Area_12_1">0</definedName>
    <definedName name="Excel_BuiltIn_Print_Area_12_1_1">0</definedName>
    <definedName name="Excel_BuiltIn_Print_Area_13">0</definedName>
    <definedName name="Excel_BuiltIn_Print_Area_13_1">0</definedName>
    <definedName name="Excel_BuiltIn_Print_Area_13_1_1">0</definedName>
    <definedName name="Excel_BuiltIn_Print_Area_14">0</definedName>
    <definedName name="Excel_BuiltIn_Print_Area_14_1">0</definedName>
    <definedName name="Excel_BuiltIn_Print_Area_14_1_1">0</definedName>
    <definedName name="Excel_BuiltIn_Print_Area_15">0</definedName>
    <definedName name="Excel_BuiltIn_Print_Area_15_1">0</definedName>
    <definedName name="Excel_BuiltIn_Print_Area_15_1_1">0</definedName>
    <definedName name="Excel_BuiltIn_Print_Area_16">0</definedName>
    <definedName name="Excel_BuiltIn_Print_Area_16_1">0</definedName>
    <definedName name="Excel_BuiltIn_Print_Area_16_1_1">0</definedName>
    <definedName name="Excel_BuiltIn_Print_Area_17">0</definedName>
    <definedName name="Excel_BuiltIn_Print_Area_17_1">0</definedName>
    <definedName name="Excel_BuiltIn_Print_Area_17_1_1">0</definedName>
    <definedName name="Excel_BuiltIn_Print_Area_18">0</definedName>
    <definedName name="Excel_BuiltIn_Print_Area_18_1">0</definedName>
    <definedName name="Excel_BuiltIn_Print_Area_18_1_1">0</definedName>
    <definedName name="Excel_BuiltIn_Print_Area_19">0</definedName>
    <definedName name="Excel_BuiltIn_Print_Area_19_1">0</definedName>
    <definedName name="Excel_BuiltIn_Print_Area_19_1_1">0</definedName>
    <definedName name="Excel_BuiltIn_Print_Area_2">REKAPITULACIJA!$A$17:$F$337</definedName>
    <definedName name="Excel_BuiltIn_Print_Area_2_1">0</definedName>
    <definedName name="Excel_BuiltIn_Print_Area_2_1_1">0</definedName>
    <definedName name="Excel_BuiltIn_Print_Area_2_1_1_1">0</definedName>
    <definedName name="Excel_BuiltIn_Print_Area_2_1_1_1_1">0</definedName>
    <definedName name="Excel_BuiltIn_Print_Area_2_1_1_1_1_1">0</definedName>
    <definedName name="Excel_BuiltIn_Print_Area_2_1_1_1_1_1_1">0</definedName>
    <definedName name="Excel_BuiltIn_Print_Area_20">0</definedName>
    <definedName name="Excel_BuiltIn_Print_Area_20_1">0</definedName>
    <definedName name="Excel_BuiltIn_Print_Area_20_1_1">0</definedName>
    <definedName name="Excel_BuiltIn_Print_Area_21">0</definedName>
    <definedName name="Excel_BuiltIn_Print_Area_21_1">0</definedName>
    <definedName name="Excel_BuiltIn_Print_Area_21_1_1">0</definedName>
    <definedName name="Excel_BuiltIn_Print_Area_22">0</definedName>
    <definedName name="Excel_BuiltIn_Print_Area_22_1">0</definedName>
    <definedName name="Excel_BuiltIn_Print_Area_22_1_1">0</definedName>
    <definedName name="Excel_BuiltIn_Print_Area_23">0</definedName>
    <definedName name="Excel_BuiltIn_Print_Area_23_1">0</definedName>
    <definedName name="Excel_BuiltIn_Print_Area_23_1_1">0</definedName>
    <definedName name="Excel_BuiltIn_Print_Area_24">0</definedName>
    <definedName name="Excel_BuiltIn_Print_Area_24_1">0</definedName>
    <definedName name="Excel_BuiltIn_Print_Area_24_1_1">0</definedName>
    <definedName name="Excel_BuiltIn_Print_Area_25">0</definedName>
    <definedName name="Excel_BuiltIn_Print_Area_25_1">0</definedName>
    <definedName name="Excel_BuiltIn_Print_Area_25_1_1">0</definedName>
    <definedName name="Excel_BuiltIn_Print_Area_26">0</definedName>
    <definedName name="Excel_BuiltIn_Print_Area_26_1">0</definedName>
    <definedName name="Excel_BuiltIn_Print_Area_26_1_1">0</definedName>
    <definedName name="Excel_BuiltIn_Print_Area_27">0</definedName>
    <definedName name="Excel_BuiltIn_Print_Area_27_1">0</definedName>
    <definedName name="Excel_BuiltIn_Print_Area_27_1_1">0</definedName>
    <definedName name="Excel_BuiltIn_Print_Area_28">0</definedName>
    <definedName name="Excel_BuiltIn_Print_Area_28_1">0</definedName>
    <definedName name="Excel_BuiltIn_Print_Area_28_1_1">0</definedName>
    <definedName name="Excel_BuiltIn_Print_Area_29">0</definedName>
    <definedName name="Excel_BuiltIn_Print_Area_29_1">0</definedName>
    <definedName name="Excel_BuiltIn_Print_Area_29_1_1">0</definedName>
    <definedName name="Excel_BuiltIn_Print_Area_3">"NA()"</definedName>
    <definedName name="Excel_BuiltIn_Print_Area_3_1">0</definedName>
    <definedName name="Excel_BuiltIn_Print_Area_3_1_1">0</definedName>
    <definedName name="Excel_BuiltIn_Print_Area_3_1_1_1">0</definedName>
    <definedName name="Excel_BuiltIn_Print_Area_3_1_1_1_1">0</definedName>
    <definedName name="Excel_BuiltIn_Print_Area_3_1_1_1_1_1">0</definedName>
    <definedName name="Excel_BuiltIn_Print_Area_30">0</definedName>
    <definedName name="Excel_BuiltIn_Print_Area_30_1">0</definedName>
    <definedName name="Excel_BuiltIn_Print_Area_30_1_1">0</definedName>
    <definedName name="Excel_BuiltIn_Print_Area_31">0</definedName>
    <definedName name="Excel_BuiltIn_Print_Area_31_1">0</definedName>
    <definedName name="Excel_BuiltIn_Print_Area_31_1_1">0</definedName>
    <definedName name="Excel_BuiltIn_Print_Area_32">0</definedName>
    <definedName name="Excel_BuiltIn_Print_Area_32_1">0</definedName>
    <definedName name="Excel_BuiltIn_Print_Area_32_1_1">0</definedName>
    <definedName name="Excel_BuiltIn_Print_Area_33">0</definedName>
    <definedName name="Excel_BuiltIn_Print_Area_33_1">0</definedName>
    <definedName name="Excel_BuiltIn_Print_Area_33_1_1">0</definedName>
    <definedName name="Excel_BuiltIn_Print_Area_34">0</definedName>
    <definedName name="Excel_BuiltIn_Print_Area_34_1">0</definedName>
    <definedName name="Excel_BuiltIn_Print_Area_34_1_1">0</definedName>
    <definedName name="Excel_BuiltIn_Print_Area_35">0</definedName>
    <definedName name="Excel_BuiltIn_Print_Area_35_1">0</definedName>
    <definedName name="Excel_BuiltIn_Print_Area_35_1_1">0</definedName>
    <definedName name="Excel_BuiltIn_Print_Area_36">0</definedName>
    <definedName name="Excel_BuiltIn_Print_Area_36_1">0</definedName>
    <definedName name="Excel_BuiltIn_Print_Area_36_1_1">0</definedName>
    <definedName name="Excel_BuiltIn_Print_Area_37">0</definedName>
    <definedName name="Excel_BuiltIn_Print_Area_37_1">0</definedName>
    <definedName name="Excel_BuiltIn_Print_Area_37_1_1">0</definedName>
    <definedName name="Excel_BuiltIn_Print_Area_38">0</definedName>
    <definedName name="Excel_BuiltIn_Print_Area_38_1">0</definedName>
    <definedName name="Excel_BuiltIn_Print_Area_38_1_1">0</definedName>
    <definedName name="Excel_BuiltIn_Print_Area_39">0</definedName>
    <definedName name="Excel_BuiltIn_Print_Area_39_1">0</definedName>
    <definedName name="Excel_BuiltIn_Print_Area_39_1_1">0</definedName>
    <definedName name="Excel_BuiltIn_Print_Area_4">0</definedName>
    <definedName name="Excel_BuiltIn_Print_Area_4_1">0</definedName>
    <definedName name="Excel_BuiltIn_Print_Area_4_1_1">0</definedName>
    <definedName name="Excel_BuiltIn_Print_Area_4_1_1_1">0</definedName>
    <definedName name="Excel_BuiltIn_Print_Area_4_1_1_1_1">0</definedName>
    <definedName name="Excel_BuiltIn_Print_Area_40">0</definedName>
    <definedName name="Excel_BuiltIn_Print_Area_40_1">0</definedName>
    <definedName name="Excel_BuiltIn_Print_Area_40_1_1">0</definedName>
    <definedName name="Excel_BuiltIn_Print_Area_41">0</definedName>
    <definedName name="Excel_BuiltIn_Print_Area_41_1">0</definedName>
    <definedName name="Excel_BuiltIn_Print_Area_41_1_1">0</definedName>
    <definedName name="Excel_BuiltIn_Print_Area_42">0</definedName>
    <definedName name="Excel_BuiltIn_Print_Area_42_1">0</definedName>
    <definedName name="Excel_BuiltIn_Print_Area_42_1_1">0</definedName>
    <definedName name="Excel_BuiltIn_Print_Area_43">0</definedName>
    <definedName name="Excel_BuiltIn_Print_Area_43_1">0</definedName>
    <definedName name="Excel_BuiltIn_Print_Area_43_1_1">0</definedName>
    <definedName name="Excel_BuiltIn_Print_Area_44">0</definedName>
    <definedName name="Excel_BuiltIn_Print_Area_44_1">0</definedName>
    <definedName name="Excel_BuiltIn_Print_Area_44_1_1">0</definedName>
    <definedName name="Excel_BuiltIn_Print_Area_45">0</definedName>
    <definedName name="Excel_BuiltIn_Print_Area_45_1">0</definedName>
    <definedName name="Excel_BuiltIn_Print_Area_45_1_1">0</definedName>
    <definedName name="Excel_BuiltIn_Print_Area_46">0</definedName>
    <definedName name="Excel_BuiltIn_Print_Area_46_1">0</definedName>
    <definedName name="Excel_BuiltIn_Print_Area_46_1_1">0</definedName>
    <definedName name="Excel_BuiltIn_Print_Area_47">0</definedName>
    <definedName name="Excel_BuiltIn_Print_Area_47_1">0</definedName>
    <definedName name="Excel_BuiltIn_Print_Area_47_1_1">0</definedName>
    <definedName name="Excel_BuiltIn_Print_Area_48">0</definedName>
    <definedName name="Excel_BuiltIn_Print_Area_48_1">0</definedName>
    <definedName name="Excel_BuiltIn_Print_Area_48_1_1">0</definedName>
    <definedName name="Excel_BuiltIn_Print_Area_49">0</definedName>
    <definedName name="Excel_BuiltIn_Print_Area_49_1">0</definedName>
    <definedName name="Excel_BuiltIn_Print_Area_5">0</definedName>
    <definedName name="Excel_BuiltIn_Print_Area_5_1">0</definedName>
    <definedName name="Excel_BuiltIn_Print_Area_5_1_1">0</definedName>
    <definedName name="Excel_BuiltIn_Print_Area_5_1_1_1">0</definedName>
    <definedName name="Excel_BuiltIn_Print_Area_50">0</definedName>
    <definedName name="Excel_BuiltIn_Print_Area_50_1">0</definedName>
    <definedName name="Excel_BuiltIn_Print_Area_51">0</definedName>
    <definedName name="Excel_BuiltIn_Print_Area_51_1">0</definedName>
    <definedName name="Excel_BuiltIn_Print_Area_52">0</definedName>
    <definedName name="Excel_BuiltIn_Print_Area_52_1">0</definedName>
    <definedName name="Excel_BuiltIn_Print_Area_53">0</definedName>
    <definedName name="Excel_BuiltIn_Print_Area_53_1">0</definedName>
    <definedName name="Excel_BuiltIn_Print_Area_54">0</definedName>
    <definedName name="Excel_BuiltIn_Print_Area_54_1">0</definedName>
    <definedName name="Excel_BuiltIn_Print_Area_55">0</definedName>
    <definedName name="Excel_BuiltIn_Print_Area_55_1">0</definedName>
    <definedName name="Excel_BuiltIn_Print_Area_56">0</definedName>
    <definedName name="Excel_BuiltIn_Print_Area_56_1">0</definedName>
    <definedName name="Excel_BuiltIn_Print_Area_57">0</definedName>
    <definedName name="Excel_BuiltIn_Print_Area_57_1">0</definedName>
    <definedName name="Excel_BuiltIn_Print_Area_58">0</definedName>
    <definedName name="Excel_BuiltIn_Print_Area_58_1">0</definedName>
    <definedName name="Excel_BuiltIn_Print_Area_59">0</definedName>
    <definedName name="Excel_BuiltIn_Print_Area_59_1">0</definedName>
    <definedName name="Excel_BuiltIn_Print_Area_6">0</definedName>
    <definedName name="Excel_BuiltIn_Print_Area_6_1">0</definedName>
    <definedName name="Excel_BuiltIn_Print_Area_6_1_1">0</definedName>
    <definedName name="Excel_BuiltIn_Print_Area_6_1_1_1">0</definedName>
    <definedName name="Excel_BuiltIn_Print_Area_60">0</definedName>
    <definedName name="Excel_BuiltIn_Print_Area_60_1">0</definedName>
    <definedName name="Excel_BuiltIn_Print_Area_61">0</definedName>
    <definedName name="Excel_BuiltIn_Print_Area_61_1">0</definedName>
    <definedName name="Excel_BuiltIn_Print_Area_62">0</definedName>
    <definedName name="Excel_BuiltIn_Print_Area_62_1">0</definedName>
    <definedName name="Excel_BuiltIn_Print_Area_63">0</definedName>
    <definedName name="Excel_BuiltIn_Print_Area_63_1">0</definedName>
    <definedName name="Excel_BuiltIn_Print_Area_64">0</definedName>
    <definedName name="Excel_BuiltIn_Print_Area_64_1">0</definedName>
    <definedName name="Excel_BuiltIn_Print_Area_7">0</definedName>
    <definedName name="Excel_BuiltIn_Print_Area_7_1">0</definedName>
    <definedName name="Excel_BuiltIn_Print_Area_7_1_1">0</definedName>
    <definedName name="Excel_BuiltIn_Print_Area_7_1_1_1">0</definedName>
    <definedName name="Excel_BuiltIn_Print_Area_8">0</definedName>
    <definedName name="Excel_BuiltIn_Print_Area_8_1">0</definedName>
    <definedName name="Excel_BuiltIn_Print_Area_8_1_1">0</definedName>
    <definedName name="Excel_BuiltIn_Print_Area_8_1_1_1">0</definedName>
    <definedName name="Excel_BuiltIn_Print_Area_9">0</definedName>
    <definedName name="Excel_BuiltIn_Print_Area_9_1">0</definedName>
    <definedName name="Excel_BuiltIn_Print_Area_9_1_1">0</definedName>
    <definedName name="Excel_BuiltIn_Print_Titles" localSheetId="1">REKAPITULACIJA!#REF!</definedName>
    <definedName name="Excel_BuiltIn_Print_Titles_1">0</definedName>
    <definedName name="Excel_BuiltIn_Print_Titles_1_1">"NA()"</definedName>
    <definedName name="Excel_BuiltIn_Print_Titles_1_1_1">0</definedName>
    <definedName name="Excel_BuiltIn_Print_Titles_1_1_1_1">0</definedName>
    <definedName name="Excel_BuiltIn_Print_Titles_1_1_1_1_1">0</definedName>
    <definedName name="Excel_BuiltIn_Print_Titles_10">0</definedName>
    <definedName name="Excel_BuiltIn_Print_Titles_10_1">0</definedName>
    <definedName name="Excel_BuiltIn_Print_Titles_10_1_1">0</definedName>
    <definedName name="Excel_BuiltIn_Print_Titles_11">0</definedName>
    <definedName name="Excel_BuiltIn_Print_Titles_11_1">0</definedName>
    <definedName name="Excel_BuiltIn_Print_Titles_11_1_1">0</definedName>
    <definedName name="Excel_BuiltIn_Print_Titles_12">0</definedName>
    <definedName name="Excel_BuiltIn_Print_Titles_12_1">0</definedName>
    <definedName name="Excel_BuiltIn_Print_Titles_12_1_1">0</definedName>
    <definedName name="Excel_BuiltIn_Print_Titles_13">0</definedName>
    <definedName name="Excel_BuiltIn_Print_Titles_13_1">0</definedName>
    <definedName name="Excel_BuiltIn_Print_Titles_13_1_1">0</definedName>
    <definedName name="Excel_BuiltIn_Print_Titles_14">0</definedName>
    <definedName name="Excel_BuiltIn_Print_Titles_14_1">0</definedName>
    <definedName name="Excel_BuiltIn_Print_Titles_14_1_1">0</definedName>
    <definedName name="Excel_BuiltIn_Print_Titles_15">0</definedName>
    <definedName name="Excel_BuiltIn_Print_Titles_15_1">0</definedName>
    <definedName name="Excel_BuiltIn_Print_Titles_15_1_1">0</definedName>
    <definedName name="Excel_BuiltIn_Print_Titles_16">0</definedName>
    <definedName name="Excel_BuiltIn_Print_Titles_16_1">0</definedName>
    <definedName name="Excel_BuiltIn_Print_Titles_16_1_1">0</definedName>
    <definedName name="Excel_BuiltIn_Print_Titles_17">0</definedName>
    <definedName name="Excel_BuiltIn_Print_Titles_17_1">0</definedName>
    <definedName name="Excel_BuiltIn_Print_Titles_18">0</definedName>
    <definedName name="Excel_BuiltIn_Print_Titles_18_1">0</definedName>
    <definedName name="Excel_BuiltIn_Print_Titles_19">0</definedName>
    <definedName name="Excel_BuiltIn_Print_Titles_19_1">0</definedName>
    <definedName name="Excel_BuiltIn_Print_Titles_2">0</definedName>
    <definedName name="Excel_BuiltIn_Print_Titles_2_1">0</definedName>
    <definedName name="Excel_BuiltIn_Print_Titles_2_1_1">0</definedName>
    <definedName name="Excel_BuiltIn_Print_Titles_20">0</definedName>
    <definedName name="Excel_BuiltIn_Print_Titles_20_1">0</definedName>
    <definedName name="Excel_BuiltIn_Print_Titles_21">0</definedName>
    <definedName name="Excel_BuiltIn_Print_Titles_21_1">0</definedName>
    <definedName name="Excel_BuiltIn_Print_Titles_22">0</definedName>
    <definedName name="Excel_BuiltIn_Print_Titles_22_1">0</definedName>
    <definedName name="Excel_BuiltIn_Print_Titles_3">"NA()"</definedName>
    <definedName name="Excel_BuiltIn_Print_Titles_3_1">0</definedName>
    <definedName name="Excel_BuiltIn_Print_Titles_3_1_1">0</definedName>
    <definedName name="Excel_BuiltIn_Print_Titles_3_1_1_1">0</definedName>
    <definedName name="Excel_BuiltIn_Print_Titles_4">0</definedName>
    <definedName name="Excel_BuiltIn_Print_Titles_4_1">0</definedName>
    <definedName name="Excel_BuiltIn_Print_Titles_4_1_1">0</definedName>
    <definedName name="Excel_BuiltIn_Print_Titles_5">0</definedName>
    <definedName name="Excel_BuiltIn_Print_Titles_5_1">0</definedName>
    <definedName name="Excel_BuiltIn_Print_Titles_5_1_1">0</definedName>
    <definedName name="Excel_BuiltIn_Print_Titles_6">0</definedName>
    <definedName name="Excel_BuiltIn_Print_Titles_6_1">0</definedName>
    <definedName name="Excel_BuiltIn_Print_Titles_6_1_1">0</definedName>
    <definedName name="Excel_BuiltIn_Print_Titles_7">0</definedName>
    <definedName name="Excel_BuiltIn_Print_Titles_7_1">0</definedName>
    <definedName name="Excel_BuiltIn_Print_Titles_7_1_1">0</definedName>
    <definedName name="Excel_BuiltIn_Print_Titles_8">0</definedName>
    <definedName name="Excel_BuiltIn_Print_Titles_8_1">0</definedName>
    <definedName name="Excel_BuiltIn_Print_Titles_8_1_1">0</definedName>
    <definedName name="Excel_BuiltIn_Print_Titles_9">0</definedName>
    <definedName name="Excel_BuiltIn_Print_Titles_9_1">0</definedName>
    <definedName name="Excel_BuiltIn_Print_Titles_9_1_1">0</definedName>
    <definedName name="_xlnm.Print_Area" localSheetId="6">' TLAKARSKA SOBE, HODNIK'!$A$1:$F$24</definedName>
    <definedName name="_xlnm.Print_Area" localSheetId="9">OPREMA!$A$1:$F$11</definedName>
    <definedName name="_xlnm.Print_Area" localSheetId="10">'RAZNA DELA'!$A$1:$F$20</definedName>
    <definedName name="_xlnm.Print_Area" localSheetId="8">SLIKOPLESKARSKA!$A$1:$F$25</definedName>
    <definedName name="_xlnm.Print_Area" localSheetId="0">'splošni opisi'!$A$1:$E$15</definedName>
    <definedName name="_xlnm.Print_Area" localSheetId="7">'TLAKARSKA AVLA'!$A$1:$F$22</definedName>
    <definedName name="_xlnm.Print_Area" localSheetId="5">VRATA!$A$1:$F$31</definedName>
    <definedName name="_xlnm.Print_Area" localSheetId="4">ZIDARSKA!$A$1:$F$21</definedName>
    <definedName name="Print_Area_1">0</definedName>
    <definedName name="Print_Area_1_1">0</definedName>
  </definedNames>
  <calcPr calcId="181029"/>
</workbook>
</file>

<file path=xl/calcChain.xml><?xml version="1.0" encoding="utf-8"?>
<calcChain xmlns="http://schemas.openxmlformats.org/spreadsheetml/2006/main">
  <c r="F127" i="15" l="1"/>
  <c r="F129" i="15"/>
  <c r="F131" i="15"/>
  <c r="F133" i="15"/>
  <c r="F135" i="15"/>
  <c r="F137" i="15"/>
  <c r="F140" i="15"/>
  <c r="F143" i="15"/>
  <c r="F146" i="15"/>
  <c r="F149" i="15"/>
  <c r="F151" i="15"/>
  <c r="F153" i="15"/>
  <c r="B159" i="15"/>
  <c r="F82" i="15"/>
  <c r="F79" i="15"/>
  <c r="F76" i="15"/>
  <c r="F74" i="15"/>
  <c r="F72" i="15"/>
  <c r="F70" i="15"/>
  <c r="F68" i="15"/>
  <c r="F66" i="15"/>
  <c r="F64" i="15"/>
  <c r="F62" i="15"/>
  <c r="F60" i="15"/>
  <c r="F58" i="15"/>
  <c r="F56" i="15"/>
  <c r="F54" i="15"/>
  <c r="F52" i="15"/>
  <c r="F50" i="15"/>
  <c r="F47" i="15"/>
  <c r="F44" i="15"/>
  <c r="F41" i="15"/>
  <c r="F38" i="15"/>
  <c r="F36" i="15"/>
  <c r="F33" i="15"/>
  <c r="F31" i="15"/>
  <c r="F29" i="15"/>
  <c r="F26" i="15"/>
  <c r="F23" i="15"/>
  <c r="F20" i="15"/>
  <c r="F18" i="15"/>
  <c r="F16" i="15"/>
  <c r="F14" i="15"/>
  <c r="F12" i="15"/>
  <c r="F10" i="15"/>
  <c r="F7" i="15"/>
  <c r="F155" i="15" l="1"/>
  <c r="F157" i="15" s="1"/>
  <c r="F159" i="15" s="1"/>
  <c r="E28" i="1" s="1"/>
  <c r="F10" i="2" l="1"/>
  <c r="F12" i="2"/>
  <c r="F14" i="2"/>
  <c r="F16" i="2"/>
  <c r="F18" i="2"/>
  <c r="F21" i="2" l="1"/>
  <c r="F36" i="3"/>
  <c r="G52" i="17" l="1"/>
  <c r="G51" i="17"/>
  <c r="G50" i="17"/>
  <c r="G49" i="17"/>
  <c r="G48" i="17"/>
  <c r="G47" i="17"/>
  <c r="G46" i="17"/>
  <c r="G45" i="17"/>
  <c r="G44" i="17"/>
  <c r="G43" i="17"/>
  <c r="G42" i="17"/>
  <c r="G41" i="17"/>
  <c r="G40" i="17"/>
  <c r="G39" i="17"/>
  <c r="G38" i="17"/>
  <c r="G36" i="17"/>
  <c r="G35" i="17"/>
  <c r="G34" i="17"/>
  <c r="G33" i="17"/>
  <c r="G31" i="17"/>
  <c r="G30" i="17"/>
  <c r="G27" i="17"/>
  <c r="G26" i="17"/>
  <c r="G25" i="17" s="1"/>
  <c r="G24" i="17"/>
  <c r="G23" i="17" s="1"/>
  <c r="G22" i="17"/>
  <c r="G21" i="17"/>
  <c r="G20" i="17"/>
  <c r="G19" i="17"/>
  <c r="G18" i="17"/>
  <c r="G17" i="17"/>
  <c r="G16" i="17"/>
  <c r="G15" i="17"/>
  <c r="G14" i="17"/>
  <c r="G13" i="17"/>
  <c r="G12" i="17"/>
  <c r="G11" i="17"/>
  <c r="G10" i="17"/>
  <c r="G9" i="17"/>
  <c r="G8" i="17"/>
  <c r="F9" i="12"/>
  <c r="F8" i="12"/>
  <c r="F11" i="4"/>
  <c r="F8" i="11"/>
  <c r="F26" i="9"/>
  <c r="F25" i="9"/>
  <c r="F24" i="9"/>
  <c r="D13" i="4"/>
  <c r="F26" i="16"/>
  <c r="D32" i="1" s="1"/>
  <c r="F6" i="16"/>
  <c r="D31" i="1" s="1"/>
  <c r="F67" i="13"/>
  <c r="F65" i="13"/>
  <c r="F63" i="13"/>
  <c r="F61" i="13"/>
  <c r="F59" i="13"/>
  <c r="F57" i="13"/>
  <c r="F55" i="13"/>
  <c r="F53" i="13"/>
  <c r="F51" i="13"/>
  <c r="F49" i="13"/>
  <c r="F47" i="13"/>
  <c r="F45" i="13"/>
  <c r="F43" i="13"/>
  <c r="F41" i="13"/>
  <c r="F39" i="13"/>
  <c r="F37" i="13"/>
  <c r="F35" i="13"/>
  <c r="F33" i="13"/>
  <c r="F31" i="13"/>
  <c r="F29" i="13"/>
  <c r="F27" i="13"/>
  <c r="F25" i="13"/>
  <c r="F23" i="13"/>
  <c r="F21" i="13"/>
  <c r="F19" i="13"/>
  <c r="F17" i="13"/>
  <c r="F15" i="13"/>
  <c r="F13" i="13"/>
  <c r="F11" i="13"/>
  <c r="F9" i="13"/>
  <c r="F7" i="13"/>
  <c r="F19" i="8"/>
  <c r="G53" i="17" l="1"/>
  <c r="G37" i="17" s="1"/>
  <c r="G28" i="17"/>
  <c r="G6" i="17"/>
  <c r="F37" i="16"/>
  <c r="E30" i="1" s="1"/>
  <c r="E69" i="13"/>
  <c r="D7" i="8"/>
  <c r="D9" i="8" s="1"/>
  <c r="F9" i="8" s="1"/>
  <c r="F21" i="8"/>
  <c r="F15" i="8"/>
  <c r="F13" i="8"/>
  <c r="F11" i="8"/>
  <c r="F19" i="9"/>
  <c r="F16" i="14"/>
  <c r="F14" i="14"/>
  <c r="F12" i="14"/>
  <c r="F10" i="14"/>
  <c r="F8" i="14"/>
  <c r="F17" i="4"/>
  <c r="F9" i="7"/>
  <c r="F11" i="7"/>
  <c r="G55" i="17" l="1"/>
  <c r="F20" i="14"/>
  <c r="D22" i="1" s="1"/>
  <c r="F69" i="13"/>
  <c r="F72" i="13" s="1"/>
  <c r="E26" i="1" s="1"/>
  <c r="F30" i="3" l="1"/>
  <c r="F28" i="9" l="1"/>
  <c r="F21" i="9"/>
  <c r="F17" i="9"/>
  <c r="F15" i="9"/>
  <c r="F15" i="4"/>
  <c r="F13" i="4"/>
  <c r="F9" i="4"/>
  <c r="F34" i="3"/>
  <c r="F11" i="3"/>
  <c r="F10" i="3"/>
  <c r="F19" i="3"/>
  <c r="F18" i="3"/>
  <c r="F17" i="7"/>
  <c r="F28" i="3"/>
  <c r="F26" i="3"/>
  <c r="F15" i="3"/>
  <c r="F17" i="12"/>
  <c r="F13" i="12"/>
  <c r="F6" i="11"/>
  <c r="F15" i="12"/>
  <c r="F11" i="12"/>
  <c r="F7" i="8"/>
  <c r="F15" i="7"/>
  <c r="F7" i="4"/>
  <c r="F5" i="4"/>
  <c r="F24" i="3"/>
  <c r="F21" i="3"/>
  <c r="F13" i="3"/>
  <c r="F17" i="8"/>
  <c r="F32" i="3"/>
  <c r="F13" i="7"/>
  <c r="F25" i="8" l="1"/>
  <c r="D23" i="1" s="1"/>
  <c r="F39" i="3"/>
  <c r="D18" i="1" s="1"/>
  <c r="F31" i="9"/>
  <c r="D20" i="1" s="1"/>
  <c r="F20" i="12"/>
  <c r="D25" i="1" s="1"/>
  <c r="F21" i="7"/>
  <c r="D21" i="1" s="1"/>
  <c r="F20" i="4"/>
  <c r="D19" i="1" s="1"/>
  <c r="F11" i="11"/>
  <c r="D24" i="1" s="1"/>
  <c r="D17" i="1"/>
  <c r="E16" i="1" l="1"/>
  <c r="D36" i="1" s="1"/>
  <c r="E36" i="1" l="1"/>
  <c r="E39" i="1" s="1"/>
  <c r="E40" i="1" l="1"/>
  <c r="E41" i="1" s="1"/>
</calcChain>
</file>

<file path=xl/sharedStrings.xml><?xml version="1.0" encoding="utf-8"?>
<sst xmlns="http://schemas.openxmlformats.org/spreadsheetml/2006/main" count="850" uniqueCount="472">
  <si>
    <t>investitor:</t>
  </si>
  <si>
    <t>objekt:</t>
  </si>
  <si>
    <t>datum:</t>
  </si>
  <si>
    <t>PRIPRAVLJALNA DELA</t>
  </si>
  <si>
    <t>ODSTRANJEVALNA DELA</t>
  </si>
  <si>
    <t>ZIDARSKA DELA</t>
  </si>
  <si>
    <t>TLAKARSKA DELA</t>
  </si>
  <si>
    <t>SLIKOPLESKARSKA DELA</t>
  </si>
  <si>
    <t>VRATA</t>
  </si>
  <si>
    <t>OPREMA</t>
  </si>
  <si>
    <t>RAZNA DELA</t>
  </si>
  <si>
    <t>SKUPAJ</t>
  </si>
  <si>
    <t>DDV 22%</t>
  </si>
  <si>
    <t>enota</t>
  </si>
  <si>
    <t>količina</t>
  </si>
  <si>
    <t>cena</t>
  </si>
  <si>
    <t>Vrednost (€)</t>
  </si>
  <si>
    <t>01 001</t>
  </si>
  <si>
    <t>kom</t>
  </si>
  <si>
    <t>01 002</t>
  </si>
  <si>
    <t>m2</t>
  </si>
  <si>
    <t>01 003</t>
  </si>
  <si>
    <t>01 004</t>
  </si>
  <si>
    <t>2</t>
  </si>
  <si>
    <t xml:space="preserve"> </t>
  </si>
  <si>
    <t>02 001</t>
  </si>
  <si>
    <t>02 002</t>
  </si>
  <si>
    <t>02 003</t>
  </si>
  <si>
    <t>02 004</t>
  </si>
  <si>
    <t>02 005</t>
  </si>
  <si>
    <t>02 006</t>
  </si>
  <si>
    <t>02 007</t>
  </si>
  <si>
    <t>02 009</t>
  </si>
  <si>
    <t>02 010</t>
  </si>
  <si>
    <t>02 011</t>
  </si>
  <si>
    <t>KV delavec</t>
  </si>
  <si>
    <t>ur</t>
  </si>
  <si>
    <t>PK delavec</t>
  </si>
  <si>
    <t>OBRTNISKA DELA  - SPLOSNO</t>
  </si>
  <si>
    <t>Pred vgradnjo vseh materialov je potrebno uskladiti tehnične lastnosti materiala s požarno študijo.</t>
  </si>
  <si>
    <t>kos</t>
  </si>
  <si>
    <t>Opisi pozicij so skrajšani. Ponudba za izvedbo mora vsebovati vse stroške za kompletno izdelavo pozicije, tudi če v popisu niso eksplicitno navedeni.</t>
  </si>
  <si>
    <t>Upoštevati je potrebno vse standarde zdravstvenih objektov glede na stopnjo higienskih zahtev, ki jih opredeljuje SIST EN ISO 14644-1 - klasifikacija čistosti zraka, glede na stopnjo varnosti opredeljuje IEC 60364-7-710, požarno odpornost po požarni študiji, zahteve v zvezi z lastnostmi materiala in izvedbo tlakov opredeljujejo SIST EN 651, SIST EN 649, SIST EN 685 in z njimi povezani standardi.</t>
  </si>
  <si>
    <t>05 001</t>
  </si>
  <si>
    <t>05 003</t>
  </si>
  <si>
    <t>05 004</t>
  </si>
  <si>
    <t>05 005</t>
  </si>
  <si>
    <t>m1</t>
  </si>
  <si>
    <t>Odpiranje vrat je skladno z zahtevami evakuacijskih poti.</t>
  </si>
  <si>
    <t>07 001</t>
  </si>
  <si>
    <t>07 002</t>
  </si>
  <si>
    <t>08 001</t>
  </si>
  <si>
    <t>08 002</t>
  </si>
  <si>
    <t>kpl</t>
  </si>
  <si>
    <t>09 002</t>
  </si>
  <si>
    <t>09 005</t>
  </si>
  <si>
    <t>Ulica padlih borcev 13A, 5290 Šempeter pri Gorici</t>
  </si>
  <si>
    <t>skupna količina</t>
  </si>
  <si>
    <t>Opisi pozicij so skrajšani. Ponudba za izvedbo mora vsebovati vse stroške za kompletno
izdelavo pozicije, tudi če v popisu niso eksplicitno navedeni.</t>
  </si>
  <si>
    <t>Vsa rušitvena in ostala dela se lahko pričnejo šele po odklopu vseh inštalacijskih priključkov.
Pri vseh pozicijah je potrebno upoštevati vse prenose.  Vključen je tudi iznos materiala iz objekta in deponiranje na stalno deponijo s plačilom vseh prispevkov.</t>
  </si>
  <si>
    <t>Ponudnik ali izvajalec je dolžan pred pričetkom del opozoriti na morebitno tehnično
pomanjkljivost izvedenih detajlov, risb, opisov ali popisov del. Predloge potrdita
projektant arhitekture in investitor.</t>
  </si>
  <si>
    <t>Demontaža sanitarne keramike z odvozom na stalno deponijo</t>
  </si>
  <si>
    <t>03 001</t>
  </si>
  <si>
    <t>03 002</t>
  </si>
  <si>
    <t>03 003</t>
  </si>
  <si>
    <t>Dobava in vgradnja vertikalnih zaščitnih vogalnikov dimenzije 30/30/3 mm na vseh izpostavljenih vogalih (hodnik, soba). Vogalniki do višine 120 cm - poravnani z zaščitno PVC oblogo. Barva enaka barvi zaščitne obloge! Tipski vogalniki enakega tipa in proizvajalca kot stenska obloga!</t>
  </si>
  <si>
    <t>01 005</t>
  </si>
  <si>
    <t>Izdelava varnostnega načrta.</t>
  </si>
  <si>
    <t>Ureditev gradbišča skladno s splošnim opisom in vsemi zahtevami koordinatorja za varnost vklljučno z izdelavo načrta ureditve gradbišča ter gradbiščne table.</t>
  </si>
  <si>
    <t>tm</t>
  </si>
  <si>
    <t>dim.152*70 cm</t>
  </si>
  <si>
    <t>dim.320*70 cm</t>
  </si>
  <si>
    <t>Demontaža lesenih vratnih kril vključno s kljukami, iznos in odvoz stalno deponijo (sobe, kopalnice, ostlali prostori)</t>
  </si>
  <si>
    <t>Demontaža stenskih pip umivalniki soba, enoročne mešalne baterije z odvozom na stalno deponijo</t>
  </si>
  <si>
    <t>šestkrilna 153 cm</t>
  </si>
  <si>
    <t>trikrilna 83 cm</t>
  </si>
  <si>
    <t xml:space="preserve">Demontaža lesenih jedilnih pultov kpl s kovinsko podkonstrukcijio  pri oknih, iznos in odvoz na deponijo </t>
  </si>
  <si>
    <t>Demontaža in iznos  sprejemnega pulta z odvozom na deponijo</t>
  </si>
  <si>
    <t>Demontaža lesenih  garderobnih omar v sobah  kpl z nastavkom višine 260 cm z odvozom na stalno deponijo</t>
  </si>
  <si>
    <t>umivalnik sobe</t>
  </si>
  <si>
    <t>03 004</t>
  </si>
  <si>
    <t>03 005</t>
  </si>
  <si>
    <t>NOTRANJA VRATA</t>
  </si>
  <si>
    <t>04 001</t>
  </si>
  <si>
    <t>04 002</t>
  </si>
  <si>
    <t>04 003</t>
  </si>
  <si>
    <t>04 004</t>
  </si>
  <si>
    <t>Zaključno grobo čičenje prostorov (tlakov, oblog, pohištvene opreme) pred predajo naročniku.
Obračunana se neto površina prostorov.</t>
  </si>
  <si>
    <t xml:space="preserve">Demontaža stenskih ogledal s svetilko in  poličko  v sobah, iznos in odvoz </t>
  </si>
  <si>
    <t xml:space="preserve">demontaža obstoječega kovinskega ročaja z  nosilci , iznos in odvoz na deponijo </t>
  </si>
  <si>
    <t>krpanje utorov z malto</t>
  </si>
  <si>
    <t>izvedba lepilo in mrežica na lokaciji krpanja utorov</t>
  </si>
  <si>
    <t>SESTERSKI KLIC</t>
  </si>
  <si>
    <t>05 002</t>
  </si>
  <si>
    <t>Dobava in pritrditev inox lame/pripire na mestih, kjer se menjajo obloge tlakov ali nivoji vrata sanitarije</t>
  </si>
  <si>
    <t>03 006</t>
  </si>
  <si>
    <t>pazljiva odstranitev obstoječega pvc cokla na steni  z odvozom na deponijo. V ceni morajo biti vključeni vsi stroški transporta in deponije za tovrstne odpadke) sobe, hodnik, ostali prostori</t>
  </si>
  <si>
    <t>TLAKARSKA DELA AVLA</t>
  </si>
  <si>
    <t>TLAKARSKA DELA SOBE, HODNIK,POMOŽNI PROSTORI</t>
  </si>
  <si>
    <t>04 005</t>
  </si>
  <si>
    <t>07 003</t>
  </si>
  <si>
    <t>07 004</t>
  </si>
  <si>
    <t>07 005</t>
  </si>
  <si>
    <t>07 006</t>
  </si>
  <si>
    <t>UR</t>
  </si>
  <si>
    <t>2x slikanje  notranjih sten   z  notranjo  LATEX barvo do stropa bele barve višina sobe 3,60 m, hodnik 2,60 m</t>
  </si>
  <si>
    <t>1x premaz  z akrilno impregnacijo (obstoječi  zaključni sloj stene rustika)  za boljši oprijem</t>
  </si>
  <si>
    <t>Vrata v kopalnicah, sanitarijah  so na notranji strani opremljena z metuljčkom za zaklepanje.</t>
  </si>
  <si>
    <t xml:space="preserve">Vsa vrata v sobe in pomožne prostore morako biti opremljena s cilindrično ključavnico </t>
  </si>
  <si>
    <t>Nova vratna krila ultrapas  po izboru projektanta EGGER  ali FUNDERMAX (modra, svetlo siva)</t>
  </si>
  <si>
    <r>
      <t xml:space="preserve">Splošen opis za notranja vrata:
Notranja vrata so v </t>
    </r>
    <r>
      <rPr>
        <b/>
        <sz val="10"/>
        <color rgb="FF000000"/>
        <rFont val="Calibri"/>
        <family val="2"/>
        <charset val="238"/>
      </rPr>
      <t xml:space="preserve">obstoječih mokromontažnih kovinskih okvirjih </t>
    </r>
    <r>
      <rPr>
        <sz val="10"/>
        <color rgb="FF000000"/>
        <rFont val="Calibri"/>
        <family val="2"/>
        <charset val="238"/>
      </rPr>
      <t xml:space="preserve"> z  brazdo .  Dvodelne kljuke morajo biti medicinske oblike  z ročajem dolžine vsaj 18 cm kot </t>
    </r>
    <r>
      <rPr>
        <b/>
        <u/>
        <sz val="10"/>
        <color rgb="FF000000"/>
        <rFont val="Calibri"/>
        <family val="2"/>
        <charset val="238"/>
      </rPr>
      <t>npr. HAFELE 903.92.682 ,</t>
    </r>
    <r>
      <rPr>
        <sz val="10"/>
        <color rgb="FF000000"/>
        <rFont val="Calibri"/>
        <family val="2"/>
        <charset val="238"/>
      </rPr>
      <t xml:space="preserve"> take, ki v največji meri izključujejo možnost nesreč in poškodb. Odpiranje vrat in montaža kljuk in bunk je po navodilih investitorja.</t>
    </r>
  </si>
  <si>
    <r>
      <t xml:space="preserve">Lesena krila so polna , iverokal, obdelava z </t>
    </r>
    <r>
      <rPr>
        <b/>
        <sz val="10"/>
        <color rgb="FF000000"/>
        <rFont val="Calibri"/>
        <family val="2"/>
        <charset val="238"/>
      </rPr>
      <t>ULTRAPASOM</t>
    </r>
    <r>
      <rPr>
        <sz val="10"/>
        <color rgb="FF000000"/>
        <rFont val="Calibri"/>
        <family val="2"/>
        <charset val="238"/>
      </rPr>
      <t xml:space="preserve"> , troje novih nasadil z zamenjavo na kovinskem podboju, ustrezno ojačana zaradi širine 120 cm. Zagotovljena mora biti  zvočna izolativnost vgrajenih vrat &gt;30 Db</t>
    </r>
  </si>
  <si>
    <r>
      <rPr>
        <b/>
        <sz val="11"/>
        <color indexed="8"/>
        <rFont val="Arial CE"/>
        <charset val="238"/>
      </rPr>
      <t xml:space="preserve">VRATA V2 – </t>
    </r>
    <r>
      <rPr>
        <sz val="10"/>
        <color indexed="8"/>
        <rFont val="Calibri"/>
        <family val="2"/>
        <charset val="238"/>
      </rPr>
      <t xml:space="preserve">dobava in montaža </t>
    </r>
    <r>
      <rPr>
        <b/>
        <u/>
        <sz val="10"/>
        <color indexed="8"/>
        <rFont val="Calibri"/>
        <family val="2"/>
        <charset val="238"/>
      </rPr>
      <t xml:space="preserve">novega vratnega krila </t>
    </r>
    <r>
      <rPr>
        <sz val="10"/>
        <color indexed="8"/>
        <rFont val="Calibri"/>
        <family val="2"/>
        <charset val="238"/>
      </rPr>
      <t xml:space="preserve">dimenzije 70/200 cm, enokrilna, polna ULTRAPAS, z novo WC  ključavnico, dvodelna kljuka/wc metuljček, barva po izboru projektanta. 
</t>
    </r>
  </si>
  <si>
    <t>2x kitanje in brušenje lokalno pred izvedbo opleska - ocena 10 %</t>
  </si>
  <si>
    <t>razna dela: morebitno struganje, zapolnitev  lukenj, popravila, … ocena</t>
  </si>
  <si>
    <t>Lahki delovni odri na delovnih stolicah do višine 3m, upoštevana 1x tlorisna površina.</t>
  </si>
  <si>
    <r>
      <t xml:space="preserve">Opisi pozicij so skrajšani. Ponudba za izvedbo mora vsebovati vse stroške za kompletno izdelavo pozicije </t>
    </r>
    <r>
      <rPr>
        <u/>
        <sz val="10"/>
        <color rgb="FF000000"/>
        <rFont val="Calibri"/>
        <family val="2"/>
        <charset val="238"/>
      </rPr>
      <t>vključno s potrebnimi zaščitami</t>
    </r>
    <r>
      <rPr>
        <sz val="10"/>
        <color rgb="FF000000"/>
        <rFont val="Calibri"/>
        <family val="2"/>
        <charset val="238"/>
      </rPr>
      <t xml:space="preserve"> pred izvedbo del in </t>
    </r>
    <r>
      <rPr>
        <u/>
        <sz val="10"/>
        <color rgb="FF000000"/>
        <rFont val="Calibri"/>
        <family val="2"/>
        <charset val="238"/>
      </rPr>
      <t>grobim čiščenjem</t>
    </r>
    <r>
      <rPr>
        <sz val="10"/>
        <color rgb="FF000000"/>
        <rFont val="Calibri"/>
        <family val="2"/>
        <charset val="238"/>
      </rPr>
      <t xml:space="preserve"> po zaključku del.</t>
    </r>
  </si>
  <si>
    <t>07 007</t>
  </si>
  <si>
    <t>Dobava in montaža držala za roke za lažje in bolj varno gibanje pacientov inox okrogel ročaj fi 42 mm kpl z nosilcem (kot obstoječi)</t>
  </si>
  <si>
    <t xml:space="preserve">Priprava podlage, predpremaz za stare estrihe in izravanava z izravnalno maso do debeline 4 mm </t>
  </si>
  <si>
    <t>Dobava, montaža, prevoz in preizkus</t>
  </si>
  <si>
    <t>Kominikacijski terminal z šestimi mebranskimi tipkami in prikazovalnim displejem. Tipka klic sestre, klic zdravnika, posredovanje klica + tri tipke za prisotnot zelena, modra in rumena. Govorna komunikacija, skladno z VDE0834 (kot na primer VISOCALL SCHRACK SECONET) KMT</t>
  </si>
  <si>
    <t>Klicna tipka, z klicem sestre in dvema stikaloma za luč ali druge namene - BT-B</t>
  </si>
  <si>
    <t>Nosilec za klicno tipko K-PAT</t>
  </si>
  <si>
    <t>Nosilec okvirja INOX</t>
  </si>
  <si>
    <t>Vtičnica dvojna SM</t>
  </si>
  <si>
    <t>Vtičnica dvojna z tipko za klic in preklic SM-B</t>
  </si>
  <si>
    <t>Vtičina enojna SM1-B S</t>
  </si>
  <si>
    <t>Vtičnica enojna za RJ 45  SM-S</t>
  </si>
  <si>
    <t>Klicna tipka RT-IO</t>
  </si>
  <si>
    <t>Reset tipka RATB-IO</t>
  </si>
  <si>
    <t>Klicna tipka potezna z potrditvijo ZTB-IO</t>
  </si>
  <si>
    <t>Svetilka signalna z petimi svetlobnimi komorami in petimi različnimi barvami za signalizacijo prisotnosti, klica, opomnik, skladno z VDE0834 LM-IO</t>
  </si>
  <si>
    <t>Sprejemnik za brezžične elemente VR7-5 DIN-NT</t>
  </si>
  <si>
    <t>Brežični kombniran oddajnik s tipko za klic, v plastičnem ohišju z trakom za zapestje in vrvico F-VMS-869</t>
  </si>
  <si>
    <t>Sprejemni terminal ST-TOUCH-IP z zaslonom na dotik, za sprejemanje in distribuiranje klicev po celotnem oddelku,skladno z VDE0834  ST-TOUCH</t>
  </si>
  <si>
    <t>Stikalo mrežno - sistemsko 9-portov PoE, + I/O L4-SWI9-GBIT</t>
  </si>
  <si>
    <t>Napajalnik 8 A  S8VK-G480-24 20A</t>
  </si>
  <si>
    <t>Pritrdilni okvir za terminal</t>
  </si>
  <si>
    <t>Priklopni napajalni kabel</t>
  </si>
  <si>
    <t>Doza podometna 3 modulna okrogla</t>
  </si>
  <si>
    <t>Doza podometna 1 modulna okrogla</t>
  </si>
  <si>
    <t>Doza nadometna 3 modulna</t>
  </si>
  <si>
    <t>Kabel FTP cat 6+, B2c, halogen free</t>
  </si>
  <si>
    <t>m</t>
  </si>
  <si>
    <t>Kabel 6x0,7 flat B2c halogen free</t>
  </si>
  <si>
    <t>Kabel napajalni NYY-J 2 X 2,5</t>
  </si>
  <si>
    <t>Cev instalacijska nadometna</t>
  </si>
  <si>
    <t>Dobava in montaža elementov sestrskega klica na pripravljene inštalacije, priključevanje in povezovanje</t>
  </si>
  <si>
    <t>Programiranje - parametriranje sistema po pisno opredeljenih zahtevah uporabnika, spuščanje v obratovanje, testiranje, predaja v uporabo</t>
  </si>
  <si>
    <t>Vnašanje (animacija)  javljalnih točk (cca. 200 točk) in vmestitev v ustrezno logično strukturo sistema</t>
  </si>
  <si>
    <t>Priprava navodil za uporabo in šolanje uporabnikov</t>
  </si>
  <si>
    <t>kop</t>
  </si>
  <si>
    <t>Pritrdilni in montažni material</t>
  </si>
  <si>
    <t>%</t>
  </si>
  <si>
    <t>SKUPAJ SESTERSKI KLIC 5B</t>
  </si>
  <si>
    <t>SKUPNA REKAPITULACIJA DEL</t>
  </si>
  <si>
    <t>A</t>
  </si>
  <si>
    <t>GRADBENA IN OBRTNIŠKA DELA</t>
  </si>
  <si>
    <t>B</t>
  </si>
  <si>
    <t>C</t>
  </si>
  <si>
    <t>ELEKTRO INSTALACIJE</t>
  </si>
  <si>
    <t>D</t>
  </si>
  <si>
    <t>STROJNE INSTALACIJE</t>
  </si>
  <si>
    <t>KLIMATSKE NAPRAVE</t>
  </si>
  <si>
    <t>E</t>
  </si>
  <si>
    <t>NEPREDVIDENA DELA 5 %</t>
  </si>
  <si>
    <t>SKUPAJ DELA BREZ DDV 5B</t>
  </si>
  <si>
    <t>SKUPAJ DELA Z DDV</t>
  </si>
  <si>
    <t>5B nadstropje SB NG</t>
  </si>
  <si>
    <t>Št.</t>
  </si>
  <si>
    <t>Vrsta materiala in storitve</t>
  </si>
  <si>
    <t>Enota</t>
  </si>
  <si>
    <t>Količina</t>
  </si>
  <si>
    <t>Cena na
enoto</t>
  </si>
  <si>
    <t>Vrednost skupaj</t>
  </si>
  <si>
    <t>5. nadstropje, trakt B, kom. vozlišče NB4</t>
  </si>
  <si>
    <t>1.</t>
  </si>
  <si>
    <t>Kot npr.: Legrand Evoline, EVO42U808 - postavi se jo poleg enake obstoječe omare!</t>
  </si>
  <si>
    <t>2.</t>
  </si>
  <si>
    <t>Polica fiksna 535mm do 50kg, z vgradnjo:
- za globino omare 800mm,
- dim.443x535mm
- priloženi nosilci in vijačni material
- RAL 7035</t>
  </si>
  <si>
    <t>3.</t>
  </si>
  <si>
    <t>Letev ozemljitvena 19'' z vijaki, z vgradnjo:
- za vgradnjo v 19” raster
- material: bakrena letev, presek 125mm2,
- 16x vijak križni M6x12 z ravno in vzmetno podložko,
- 2x vijak s šestrobo glavo M8x16 z ravno in vzmetno 
  podložko,
- 2x vijak M6x16 z ravno in vzmetno podložko,
- 2x vijak M6x10 z ravno in vzmetno podložko,
- 2x izolator M6x30 mm.</t>
  </si>
  <si>
    <t>4.</t>
  </si>
  <si>
    <t>Hladilna enota 2 ventilatorja, z vgradnjo:
- dim. 320x198mm,
- napajanje 220V/240V AC, 50/60Hz,
- moč 2×18/19 W,
- pretok zraka 2×112/136m³/ h,
- glasnost 44/48dB,
- predvidena življenjska doba 50.000 h,
- varnost UL/CSA/TUV/CUR/CE soglasja,
- tlačno liti Al,
- jeklena pločevina, RAL 7035.</t>
  </si>
  <si>
    <t>5.</t>
  </si>
  <si>
    <t>Termostat digitalni MH 1210A s temperaturnim senzorjem, s ploščo, 1HE</t>
  </si>
  <si>
    <t>19" razdelilec, 9x230V, schuko, ALU, 2.5 m</t>
  </si>
  <si>
    <t>Kot npr.: R&amp;M, R813509 ali enakovredno</t>
  </si>
  <si>
    <t>Zaključevanje in označevanje STP priključkov</t>
  </si>
  <si>
    <t>Horizontalni organizatorji  kablov 1HE s pritrdilnim materialom</t>
  </si>
  <si>
    <t>Instalacijski kabel položen na kabelsko polico, uvlečen v instalacijsko cev ali parapetni kanal, Real10 Cat.6A, U/FTP, LSFRZH, B2ca-s1a,d1,a1, 650 MHz, s polaganjem</t>
  </si>
  <si>
    <t>Dvojna nadometna vtičnica RJ-45, STP, Cat. 6A z montažo</t>
  </si>
  <si>
    <t>Enojna nadometna vtičnica RJ-45, STP, Cat. 6A z montažo</t>
  </si>
  <si>
    <t>Meritve horizontalnega ožičenja Class EA in izdelava merilne dokumentacije. Zbirnik meritev v pisni obliki, podrobni rezultati meritev v elektronski obliki.</t>
  </si>
  <si>
    <t>Nadometni plastični NIK kanal 60×40, z montažo</t>
  </si>
  <si>
    <t>Nadometni plastični NIK kanal 40×25, z montažo</t>
  </si>
  <si>
    <t>Nadometni plastični NIK kanal 30×17, z montažo</t>
  </si>
  <si>
    <t>Instalacijska rebrasta zaščitna cev, premera 50mm, s polaganjem</t>
  </si>
  <si>
    <t>Instalacijska rebrasta zaščitna cev, premera 32mm, s polaganjem</t>
  </si>
  <si>
    <t>Izvedba napajanja komunikacijske omare z električno energijo:
 - instalacijski kabel 3×2,5mm s polaganjem, 18m,
 - ozemljitveni vodnik 6mm2, ru/ze, s polaganjem, 18m,
 - avtomatski odklopni 16A, 1p, C,
 - dograditev elektro razdelilne omarice,
 - nadometna 230V vtičnica, z montažo.</t>
  </si>
  <si>
    <t>Izdelava zaključne dokumentacije PID za izvedena dela</t>
  </si>
  <si>
    <t>UPS RT G3S 3KVA I/O=230/230 50HZ ONLINE:
On-line tehnologija delovanja z dvojno pretvorbo.
Karakteristike:
- ohišje: kombinirano RT (rack/tower)
- vhodna napetost: 120-300V AC 50Hz
- vhodni faktor moči: &gt;=0,99
- izhodna napetost: 230V AC 50Hz
- izhodni faktor moči: 0.9
- avtonomija: tipično 6.7min pri 75%
- uporabniški vmesnik: LCD prikazovalnik z LED 
  indikatorji
- komunikacijski vmesnik: USB, RS-232, Mini slot za 
  SNMP, Modbus ali rele I/O kartico
- izhodni priključki:  IEC C13 x 4, IEC C19 x 1
- dimenzije in teža: 438 x 630 x 86 mm, 26,6 kg
- podporne noge za prostostoječo postavitev
- rack kit za vgradnjo ni priložen (opcija)
- garancija: 24 mesecev</t>
  </si>
  <si>
    <t>F RAIL KITS ASSY DELTA STD:
Teleskopska nosilca za vgradnjo v 19" omaro
Karakteristike:
- količina: 2 (par)
- nastavljiva globina: od 485-815mm
- garancija: 24 mesecev</t>
  </si>
  <si>
    <t xml:space="preserve">Drobni vezni in ostali material </t>
  </si>
  <si>
    <t>multi sistema za ohlajevanje bolniških sob nadstropja 5B</t>
  </si>
  <si>
    <t>hladilna moč: 32,8 kW ogrevalna moč: 36,12 kW</t>
  </si>
  <si>
    <t>-</t>
  </si>
  <si>
    <t>Zunanja enota: Mitsubishi Electric PUMY-P300YBM TH</t>
  </si>
  <si>
    <t>demontaža in ponovna montaža stropnih plošč</t>
  </si>
  <si>
    <t>cevi za razvod freona</t>
  </si>
  <si>
    <t>polnjenje s hladilnim medijem</t>
  </si>
  <si>
    <t>izdelava prebojev</t>
  </si>
  <si>
    <t>preizkus tesnosti</t>
  </si>
  <si>
    <t>zagon</t>
  </si>
  <si>
    <t>A. KLIMATSKE NAPRAVE</t>
  </si>
  <si>
    <t>B. RADIATORJI</t>
  </si>
  <si>
    <t>Ponudba zajema:</t>
  </si>
  <si>
    <t>lažje čiščenje in vzdrževanje), vključno s fitingi 1/2'' in 3/8'', ventili</t>
  </si>
  <si>
    <t>RADIATORJI</t>
  </si>
  <si>
    <t>04 006</t>
  </si>
  <si>
    <r>
      <rPr>
        <b/>
        <sz val="11"/>
        <color indexed="8"/>
        <rFont val="Arial CE"/>
        <charset val="238"/>
      </rPr>
      <t xml:space="preserve">VRATA V2 – </t>
    </r>
    <r>
      <rPr>
        <sz val="10"/>
        <color indexed="8"/>
        <rFont val="Calibri"/>
        <family val="2"/>
        <charset val="238"/>
      </rPr>
      <t xml:space="preserve">dobava in montaža </t>
    </r>
    <r>
      <rPr>
        <b/>
        <u/>
        <sz val="10"/>
        <color indexed="8"/>
        <rFont val="Calibri"/>
        <family val="2"/>
        <charset val="238"/>
      </rPr>
      <t xml:space="preserve">novega vratnega krila </t>
    </r>
    <r>
      <rPr>
        <sz val="10"/>
        <color indexed="8"/>
        <rFont val="Calibri"/>
        <family val="2"/>
        <charset val="238"/>
      </rPr>
      <t xml:space="preserve">dimenzije 90/200 cm, enokrilna, polna ULTRAPAS, z novo cilindrično ključavnico,  barva po izboru projektanta. 
</t>
    </r>
  </si>
  <si>
    <r>
      <rPr>
        <b/>
        <sz val="11"/>
        <color indexed="8"/>
        <rFont val="Arial CE"/>
        <charset val="238"/>
      </rPr>
      <t xml:space="preserve">VRATA V1 – </t>
    </r>
    <r>
      <rPr>
        <sz val="10"/>
        <color indexed="8"/>
        <rFont val="Calibri"/>
        <family val="2"/>
        <charset val="238"/>
      </rPr>
      <t>dobava in montaža</t>
    </r>
    <r>
      <rPr>
        <b/>
        <u/>
        <sz val="10"/>
        <color indexed="8"/>
        <rFont val="Calibri"/>
        <family val="2"/>
        <charset val="238"/>
      </rPr>
      <t xml:space="preserve"> novega vratnega krila </t>
    </r>
    <r>
      <rPr>
        <sz val="10"/>
        <color indexed="8"/>
        <rFont val="Calibri"/>
        <family val="2"/>
        <charset val="238"/>
      </rPr>
      <t xml:space="preserve">dimenzije 120/200 cm, enokrilna, polna ULTRAPAS, z novo cilindrično ključavnico,  barva po izboru projektanta. 
</t>
    </r>
  </si>
  <si>
    <r>
      <rPr>
        <b/>
        <sz val="11"/>
        <color indexed="8"/>
        <rFont val="Arial CE"/>
        <charset val="238"/>
      </rPr>
      <t xml:space="preserve">VRATA V2 – </t>
    </r>
    <r>
      <rPr>
        <sz val="10"/>
        <color indexed="8"/>
        <rFont val="Calibri"/>
        <family val="2"/>
        <charset val="238"/>
      </rPr>
      <t xml:space="preserve">dobava in montaža </t>
    </r>
    <r>
      <rPr>
        <b/>
        <u/>
        <sz val="10"/>
        <color indexed="8"/>
        <rFont val="Calibri"/>
        <family val="2"/>
        <charset val="238"/>
      </rPr>
      <t>novih drsnih vrat</t>
    </r>
    <r>
      <rPr>
        <sz val="10"/>
        <color indexed="8"/>
        <rFont val="Calibri"/>
        <family val="2"/>
        <charset val="238"/>
      </rPr>
      <t xml:space="preserve">  TUŠ kpl z zunanjim vodilom in zaključkom za zaklepanje dimenzije 70-80/200 cm,  polna ULTRAPAS, z novo  wc  ključavnico,   barva po izboru projektanta. 
</t>
    </r>
  </si>
  <si>
    <t>dobava in montaža dvodelne kljuke, daljši ročaj 18 cm, z rozeto za cilinder, primerna za bolnišnično uporabo INOX</t>
  </si>
  <si>
    <t>fiksna bunka/bunka/ wc metuljček rozeta INOX</t>
  </si>
  <si>
    <t>dvodelna kljuka/wc metuljček , rozeta  INOX</t>
  </si>
  <si>
    <t>KLJUKE- dobava in montaža kot HAFELE 903.92.682</t>
  </si>
  <si>
    <t xml:space="preserve">SKUPAJ </t>
  </si>
  <si>
    <t>03 007</t>
  </si>
  <si>
    <t>odstranitev obstoječih  dotrajanih cevi, dobava in vgradnja novih odtočnih cevi  s potrebnimi koleni, spojnim materialov, na lokaciji stenskega umivalnika z upoštevanjem spajanja na obstoječe odtočne cevi v tlaku, kontrola tesnosti</t>
  </si>
  <si>
    <t>02 008</t>
  </si>
  <si>
    <t>Odstranitev obstoječe talne obloge (linolej) s strojem striper, z odvozom na deponijo. V ceni morajo biti vključeni vsi stroški transporta in deponije za tovrstne odpadke) avla</t>
  </si>
  <si>
    <t>Razna potrebna dela,  pomoč izvajalcu strojnih in elektro instalacij, …</t>
  </si>
  <si>
    <t>izvedba utora v steni za podometno vgradnjo cevi odvod kondenza klima v opečnati steni, iznos ruševin in odvoz na deponijo</t>
  </si>
  <si>
    <t>Vsa vrata  v kopalnicah, sanitarijah morajo biti na spodnji stranici ustrezno zaščitena proti vodi in vlagi (spodrezana vrata!).</t>
  </si>
  <si>
    <t xml:space="preserve">kpl </t>
  </si>
  <si>
    <r>
      <t xml:space="preserve">kovinski podboji - </t>
    </r>
    <r>
      <rPr>
        <sz val="10"/>
        <color indexed="8"/>
        <rFont val="Calibri"/>
        <family val="2"/>
        <charset val="238"/>
        <scheme val="minor"/>
      </rPr>
      <t>zamenjava tesnil in nasadil (3x) na obstoječih mokromontažnih kovinskih podbojih</t>
    </r>
  </si>
  <si>
    <t>06 001</t>
  </si>
  <si>
    <t>06 002</t>
  </si>
  <si>
    <t>06 003</t>
  </si>
  <si>
    <t>06 004</t>
  </si>
  <si>
    <t>06 005</t>
  </si>
  <si>
    <t>09 001</t>
  </si>
  <si>
    <t>09 003</t>
  </si>
  <si>
    <t>09 004</t>
  </si>
  <si>
    <t>hodnik višina 61 cm</t>
  </si>
  <si>
    <t>ob sanitarijah višina 120 cm</t>
  </si>
  <si>
    <t>B.</t>
  </si>
  <si>
    <t>SESTRSKI KLICNI SISTEM SCHRACK SECONET za 5b nadstropje bolnice v Šempetru</t>
  </si>
  <si>
    <t>D.</t>
  </si>
  <si>
    <t xml:space="preserve"> STROJNE INSTALACIJE  za 5b nadstropje bolnice v Šempetru</t>
  </si>
  <si>
    <t>MEDICINSKI PLINI</t>
  </si>
  <si>
    <t>E.</t>
  </si>
  <si>
    <t>Ponudbene postavke</t>
  </si>
  <si>
    <t/>
  </si>
  <si>
    <t>1.1.</t>
  </si>
  <si>
    <t>CEVOVODI</t>
  </si>
  <si>
    <t xml:space="preserve">Specialne bakrene cevi, zahtevane za medicinske pline, za trdo lotanje, material in lastnosti v skladu z DIN EN 13348, vlečene iz celega, v notranjosti, specialno razmaščene in očiščene tako, da vsebnost maščob ne prekorači 0,2 mg/dm2, testirane na nepropustnost, material mora biti homogen in brez razpok, na konceh zaradi čistoče začepljene s plastičnimi čepi. Trde cevi se dobavljajo v dolžini 5m, mehke pa do 25 m. _x000D__x000D_
Fitingi (kolena, loki, reducirni kosi, T-kosi, mufe...)morajo odgovarjati DIN EN 1254 in se morajo spajkati z materialom po DIN 8512. </t>
  </si>
  <si>
    <t>1.1.1.</t>
  </si>
  <si>
    <t xml:space="preserve">Ø 8 x 1 mm_x000D_
</t>
  </si>
  <si>
    <t>1.1.2.</t>
  </si>
  <si>
    <t xml:space="preserve">Ø 12 x 1 mm </t>
  </si>
  <si>
    <t>1.1.3.</t>
  </si>
  <si>
    <t xml:space="preserve">Ø 15 x 1 mm </t>
  </si>
  <si>
    <t>1.1.4.</t>
  </si>
  <si>
    <t xml:space="preserve">Ø 22 x 1 mm </t>
  </si>
  <si>
    <t>1.1.5.</t>
  </si>
  <si>
    <t>Ventil za medicinske pline DN20, skupaj z lotnim nastavkom</t>
  </si>
  <si>
    <t>1.1.6.</t>
  </si>
  <si>
    <t>Srebrni lot za spajkanje bakrenih elementov in cevi, za obratovalne temperature do 7100C. Lot v skladu z DIN EN 1044. Kolut je iz žice premera 1,5 mm ali v palčkah. _x000D_
Naročilo po zahtevnosti razvoda.</t>
  </si>
  <si>
    <t>1.1.7.</t>
  </si>
  <si>
    <t>Mast za pomoč pri trdem lotanju bakra in medeninastih materialov</t>
  </si>
  <si>
    <t>1.1.8.</t>
  </si>
  <si>
    <t>Sredstvo za testiranje tesnosti cevovodov, ventilov, itd.</t>
  </si>
  <si>
    <t>1.1.9.</t>
  </si>
  <si>
    <t>Obešalni material za cevi, sestoječ iz:  _x000D_
 - cevnih objemk različnih dimenzij _x000D_
 - U-tirnice, za več cevi _x000D_
 - C-tirnice _x000D_
 - drsne matice _x000D_
 - stenski nosilci iz jeklene pločevine, pocinkani _x000D_
 - konzole iz jeklene pločevine, pocinkane _x000D_
 - sistemski vijaki z matico, podložko in plastično podlogo _x000D_
 - razni vijaki in matice, PVC vložki</t>
  </si>
  <si>
    <t>kg</t>
  </si>
  <si>
    <t>1.1.10.</t>
  </si>
  <si>
    <t xml:space="preserve">Zaščitne cevi pri prehodu inštalacije medicinskih plinov skozi zidove ali medetažne konstrukcije, predvidene z vzidavo in protikorozijsko zaščito. Gradbeni preboji so zajeti v načrtu arhitekture._x000D_
</t>
  </si>
  <si>
    <t>1.1.11.</t>
  </si>
  <si>
    <t>Priklop na obstoječi razvod medicinskih plinov O2, kompletno z tesnilnim in pritrdilnim materialom</t>
  </si>
  <si>
    <t>1.1.12.</t>
  </si>
  <si>
    <t>Priklop na obstoječi razvod medicinskih plinov KZ5, kompletno z tesnilnim in pritrdilnim materialom</t>
  </si>
  <si>
    <t>1.1.13.</t>
  </si>
  <si>
    <t>Odklop obstoječega sistema medicinskih plinov in demontaža razvoda.</t>
  </si>
  <si>
    <t>1.1.14.</t>
  </si>
  <si>
    <t>Oznake cevi, samolepilne, s smernimi puščicami, simbolnimi oznakami, barve po ISO 32 in ISO 5359 ali nevtralne barve</t>
  </si>
  <si>
    <t>1.1.15.</t>
  </si>
  <si>
    <t>Čiščenje in izpihovanje cevi</t>
  </si>
  <si>
    <t>1.2.</t>
  </si>
  <si>
    <t>KONTROLNE ENOTE</t>
  </si>
  <si>
    <t>1.2.1.</t>
  </si>
  <si>
    <t>1</t>
  </si>
  <si>
    <t>Ventilsko manometrska omarica za 2 plina: kisik, KZ-5, po DIN EN ISO 7396-1, ki omogoča izklop plinov na posameznih območjih zaradi popravil ali napak. V omarici se kontrolira odstopanje tlakov posameznih plinov ter potom signalov obvešča osebje. Vzdrževanje in popravila na posameznih območjih se lahko izvaja, ne da bi se zaprl celoten sistem napajanja. Omarica sestoji iz: _x000D_
 - osnovnega dela, namenjenega za podometno ali nadometno montažo, narejenega iz nerjavečega jekla, z vijaki za pritrditev ventilskih grup, z luknjami za cevi in kable, zaščiteno pred prahom in umazanijo _x000D_
 - zgornjega dela z vratci, prirejeno za vgradnjo na osnovni del, z možnostjo odpiranja v sili, ključem in indentifikacijsko nalepko, pobarvano z RAL 9002 (bela)_x000D_
-ventilski sklop za O2 in KZ5_x000D_
-kontaktni manometer vsakega plina_x000D_
-napajalnik in alarmni vmestnik</t>
  </si>
  <si>
    <t>1.3.</t>
  </si>
  <si>
    <t>1.4.</t>
  </si>
  <si>
    <t>ALARMI</t>
  </si>
  <si>
    <t>1.3.1.</t>
  </si>
  <si>
    <t>Delovni signal, odgovarja DIN EN ISO 7396-1, z možnostjo sprožitve vizualnega (LED) in zvočnega signala, kompletno z montažno opremo (AMS 3G)</t>
  </si>
  <si>
    <t>1.3.2.</t>
  </si>
  <si>
    <t>Preizkus delovanja alarmnega sistema</t>
  </si>
  <si>
    <t>PRIKLJUČKI</t>
  </si>
  <si>
    <t>Sklopke za dobavo plina na mesto potrošnje, primerne za vgradnjo podometno, nadometno, v stenske luči, panelne sisteme (kanale) ter stative. Da bi zagotovili pravilen plin na priključnem mestu, imajo sklopke za vsako vrsto plina posebno obliko vtične odprtine. Notranji mehanizem zagotavlja varnost. Sklopke morajo odgovarjati EN ISO 9170-1 in DIN 13260, del 2. Tehnični podatki so:_x000D_
 - delovni tlak: 5 - bar, max. 10 bar_x000D_
 - pretok: 40 Nlit/min_x000D_
 - zaklepni mehanizem: v 2. stopnjah (v mirovanju in delovni)_x000D_
 - nepovratni ventil: možnost popravila pri delovnem tlaku_x000D_
Sestavni deli:_x000D_
 - pokrivna plošča_x000D_
 - potisni obroč_x000D_
 - vtična sklopka_x000D_
 - osnovna plošča sklopke_x000D_
 - označbena nalepka_x000D_
Sklopke so za sledeče pline:</t>
  </si>
  <si>
    <t>1.4.1.</t>
  </si>
  <si>
    <t xml:space="preserve"> - kisik - priključek: Cu cev Ø 8 x 1 mm</t>
  </si>
  <si>
    <t>1.4.2.</t>
  </si>
  <si>
    <t xml:space="preserve"> - komprimiran zrak - priključek: Cu cev Ø 8 x 1 mm</t>
  </si>
  <si>
    <t xml:space="preserve">Stenska medicinska dvojna tirnica pravokotnega profila 25×10/1 mm iz RF jekla, navedene dolžine, vgrajena na višini cca 1,3 m in 0,5 m od tal (priporočena višina), komplet s pritrdilnimi elementi, distančniki in ozemljilnim vijakom ali sponko 6mm2. Vključno nosilno ogrodje oz. lokalna ojačitev za vgradnjo medicinske tirnice in medicinskega kanala v suhomontažno steno, nosilnost do 10 kg/tm. - dobava in montaža_x000D_
Opomba: dolžina tirnice je enaka dolžini bolniškega kanala. _x000D_
Opomba: Tirnice so predvidene povsod, kjer so bolniški kanali_x000D_
Opomba: Oprema za pritrditev na tirnice je v sklopu dobave medicinske opreme. </t>
  </si>
  <si>
    <t>1.4.3.</t>
  </si>
  <si>
    <t>stenska tirnica, L=4,0 m</t>
  </si>
  <si>
    <t>1.4.4.</t>
  </si>
  <si>
    <t>stenska tirnica, L=2,4 m</t>
  </si>
  <si>
    <t>1.4.5.</t>
  </si>
  <si>
    <t>stenska tirnica, L=1,5 m</t>
  </si>
  <si>
    <t>1.4.6.</t>
  </si>
  <si>
    <t>Izvedba priklopa medicinskih plinov na zmontirane bolniške kanale</t>
  </si>
  <si>
    <t>1.5.</t>
  </si>
  <si>
    <t>SPLOŠNI STROŠKI</t>
  </si>
  <si>
    <t>1.5.1.</t>
  </si>
  <si>
    <t>Tlačni preizkusi z meritvami in zapisniki</t>
  </si>
  <si>
    <t>1.5.2.</t>
  </si>
  <si>
    <t>Preizkus na prepuščanje cevi</t>
  </si>
  <si>
    <t>1.5.3.</t>
  </si>
  <si>
    <t>Preizkus nepropustnosti ventilov</t>
  </si>
  <si>
    <t>1.5.4.</t>
  </si>
  <si>
    <t>Preizkus delovanja ventilov</t>
  </si>
  <si>
    <t>1.5.5.</t>
  </si>
  <si>
    <t>Preizkus nepropustnosti celotne instalacije</t>
  </si>
  <si>
    <t>1.5.6.</t>
  </si>
  <si>
    <t>Preizkus pravilnosti mehaničnega delovanja in izključitev možnosti zamenjave  posameznih priključnih mest s pomočjo sistema testiranja</t>
  </si>
  <si>
    <t>1.5.7.</t>
  </si>
  <si>
    <t>Preizkus pretočne količine vsakega priključnega mesta</t>
  </si>
  <si>
    <t>1.5.8.</t>
  </si>
  <si>
    <t>Preizkus kontrole skupne količine pretoka in delovnega pritiska</t>
  </si>
  <si>
    <t>1.5.9.</t>
  </si>
  <si>
    <t>Kontrola identitete plina in čistoče plinov na priključnih mestih</t>
  </si>
  <si>
    <t>1.5.10.</t>
  </si>
  <si>
    <t>Podučitev pooblaščene osebe za upravljanje sistema določena s strani investitorja.</t>
  </si>
  <si>
    <t>1.5.11.</t>
  </si>
  <si>
    <t>Izdelava vseh potrebnih detajlov in dopolnilnih del, katera je potrebno izvesti za dokončanje posameznih del tudi če potrebni detajli niso navedeni in opisani v popisu del in so ta dopolnila nujna za pravilno funkcioniranje sistemov in elementov objekta</t>
  </si>
  <si>
    <t>1.5.12.</t>
  </si>
  <si>
    <t>Atesti, certifikati in poročila, ki so zakonsko zahtevani za vgrajeni material in posamezne sklope</t>
  </si>
  <si>
    <t>1.5.13.</t>
  </si>
  <si>
    <t>Pripravljalna dela, zarisovanje, regulacija, zaključna dela ter preizkus funkcionalnosti.</t>
  </si>
  <si>
    <t>1.5.14.</t>
  </si>
  <si>
    <t xml:space="preserve">Transportni, zavarovalni in splošni stroški </t>
  </si>
  <si>
    <t>1.5.15.</t>
  </si>
  <si>
    <t>1.5.16.</t>
  </si>
  <si>
    <t>Izdelava PID dokumentacije za medicinske pline</t>
  </si>
  <si>
    <t>Nepredvidena dela 5%</t>
  </si>
  <si>
    <t>NPD%</t>
  </si>
  <si>
    <t>SKUPAJ MEDICINSKI PLINI</t>
  </si>
  <si>
    <t>MEDICINSKI PLINI za 5b nadstropje bolnice v Šempetru</t>
  </si>
  <si>
    <t>Delilnik 19" 1HE, HD 48xRJ-45, prazen</t>
  </si>
  <si>
    <t>Kot npr.: R&amp;M HD, R512416 ali enakovredno</t>
  </si>
  <si>
    <t>Napisna ploščica za oznake HD delilnika</t>
  </si>
  <si>
    <t>Kot npr.: R&amp;M, R512430 ali enakovredno</t>
  </si>
  <si>
    <t>02 012</t>
  </si>
  <si>
    <t xml:space="preserve"> POPIS DEL ZA  PRENOVO ODDELKA 5B</t>
  </si>
  <si>
    <t>Pred izdelavo ponudbe se priporoča predhodni ogled objekta.</t>
  </si>
  <si>
    <t>V času gradnje mora izvajalec upoštevati strošek sprotnega čiščenje dostopnih poti preko objekta, ki se jih bo za čas gradnje v dogovoru z naročnikom uporabljalo.</t>
  </si>
  <si>
    <t xml:space="preserve">Izvajalec mora pred oziroma med izvajanjem del izvajati naslednje zaščitne ukrepe: delavci morajo priti na delovišče v čistih oblačilih in obutvi in z očiščenimi delovnimi pripomočki;
• pred pričetkom del namestiti protiprašno zaščito (plastična folija, montažne plošče), ki se jo odstrani šele po končanih delih;
•  zamašiti ventilacijske jaške in druge odprtine, da se prepreči kontaminacija le-teh s prahom;
•  če je mogoče, naj bo v prostorih, kjer se izvaja dela, negativni zračni tlak;
•  med delom uporabljati za odsesavanje prahu sesalec, ki ima vgrajen HEPA filter;
•  površine, na katerih se je morebiti nabral prah, mokro očistiti vsaj 2-krat v 8-urni delovni izmeni;
•  ob vhodu/izhodu v/z delovišča namestiti »lepljive« predpražnike;
•  gradbene odpadke zbirati na delovišču in jih shranjevati v zaprtih zabojnikih;
•  delavci si morajo pred zapustitvijo delovišča s sesalcem, ki ima vgrajen HEPA filter, dobro očistiti delovno obleko in obutev ali pa se preobleči in očistiti obutev.
• Stranki morata po zaključku del izvesti naslednje zaščitne ukrepe:
•  izvajalec mora pred odstranitvijo protiprašne zaščite le-to mokro očistiti/razkužiti;
•  izvajalec mora pri odstranjevanju protiprašne zaščite paziti, da se ne praši;
•  izvajalec je dolžan odstraniti vse večje odpadke in drugi material, ki je nastal med izvajanjem del ter grobo očistiti prostore;
•  ekipa HČTE temeljito očisti in razkuži prostore ter opremo;
•  negovalno osebje očisti in razkuži medicinske pripomočke in opremo ter izvede razkuževanje delovnih površin na  oddelku;
• izvajalec mora odpreti ventilacijske jaške in druge odprtine
</t>
  </si>
  <si>
    <t>Prestavitev lesenih omar, različnih sestavov, predalniki, police... Omare in ostalo opremo se deponira za morebitno kasnejšo uporabo (deponija naročnika)- ocena</t>
  </si>
  <si>
    <t>Tesnilno gumo na obstoječih podbojih dobavi naročnik, odstrani obstoječi in namesti novo izvajalec.</t>
  </si>
  <si>
    <t>Brušenje in odstranjevanje ostankov lepila po odstranitvi talne obloge</t>
  </si>
  <si>
    <t>Homogena talna obloge iz gume predpisane debeline 2,00 mm, v rolah 1,22 x 15m.
Talna obloga s certifikatom Modri angel, antistatična, DIN EN16165 -R10 varnost zdrsa, 
odporna na požar Cfl-s1, razkužila, pri požaru ne tvori strupenih dimov,
 mehansko odporna na obrabo in na kolesca (dostava, stoli...). 
Talna obloga se vzdržuje samo z poliranjem.</t>
  </si>
  <si>
    <t xml:space="preserve">šivanje razpok v estrihu, mrežico in epoksi smolo - ocena </t>
  </si>
  <si>
    <t xml:space="preserve">Dobava in polaganje talne obloge ART. NORACARE SANEO  ROLA , deb. 2 mm, 100 % lepljenje in natančno opasovanje, varjenje stikov, dobava in montaža zaokrožnic. Zaokrožnica 25/25 mm, preko katere se spelje osnovna talna obloga na zid do višine H=10cm
Barva po izboru naročnika. </t>
  </si>
  <si>
    <t xml:space="preserve">Dobava in polaganje talne obloge kot npr. ART. NORACARE SANEO  ROLA , deb. 2 mm, 100 % lepljenje in natančno opasovanje, varjenje stikov, dobava in montaža zaokrožnic. Zaokrožnica 25/25 mm, preko katere se spelje osnovna talna obloga na zid do višine H=10cm 
Barva po izboru naročnika. </t>
  </si>
  <si>
    <t xml:space="preserve">izvedba brušenja lepila, glajenja stene z sanirno maso kot npr.RIMMANO  do ravne, gladke površine pred polaganjem nove zaokrožnice </t>
  </si>
  <si>
    <t>Dobava in izdelava potrebnih zaščitnih ukrepov podanih s strani uporabnika (navedenih v splošnem opisu) ter zaščito obstoječih elementov, ki se jih ohrani (okna, omarice,…), izvedba protiprašne zaščite na meji obdelave,...</t>
  </si>
  <si>
    <t>brušenje, priprava površine ter barvanje obstoječih podbojev v barvo po izboru naročnika na licu mesta z vsemi potrebnimi zaščitami</t>
  </si>
  <si>
    <t>brušenje, pripravo površine ter barvanje obstoječe kovinske elektro omare dim. 480*260 cm v barvo po izboru naročnika na licu mesta z vsemi potrebnimi zaščitami</t>
  </si>
  <si>
    <t>izvedba rustikalnega izgleda (kot obstoječe) na lokaciji krpanja utorov na steni pri umivalniku - ocena</t>
  </si>
  <si>
    <t>2x slikanje stropov v sobah z  notranjo navadno belo barvo kot npr. JUPOL CLASSIC</t>
  </si>
  <si>
    <t>Opisi pozicij so skrajšani. Ponudba za izvedbo mora vsebovati vse stroške za kompletno izdelavo pozicije, tudi če v popisu niso eksplicitno navedeni. Pri določenih postavkah  upoštevati priložene grafične priloge. V ceno je vključena zudi izdelava delavniških načrtov, ki jih potrdi naročnik.</t>
  </si>
  <si>
    <t>ogledalo nad umivalnikom v sobi  dim. 60/40 cm s spodnjo stekleno poličko ter lučko</t>
  </si>
  <si>
    <t>dobava in montaža novega stenskega keramičnega umivalnika kot npr. GEBERIT Smyle Square (brez preliva) 60 cm kpl s spodnjim kromiranim sifonom in potrebnim pritrdilnim materialom, kotnimi ventili, stensko pipo kot npr. UNITAS ELEGANCE zdravniška</t>
  </si>
  <si>
    <t xml:space="preserve">Dobava in montaža zaščitne obloge na hodniku,  lepljena na podlago. Kot npr. inpro sanparrel sheet PVC obloga deb.1,5 mm. Barva po izboru naročnika </t>
  </si>
  <si>
    <t>Izdelava komplet dokazil o izvedeni prenovi, navodila za uporabo in vzdrževanje, izjave o skladnosti, garancijski listi, zapisniki, …</t>
  </si>
  <si>
    <t>Izdelava predloga označevanja sob, ostalih prostorov  ter izvedba po potrditvi naročnika. Oznake se izvedejo v obliki nalepk, ki se lepijo neposredno na vrata (11 kos  številka sobe višine 60 cm in 19 kos napis  prostora višine 12 cm).</t>
  </si>
  <si>
    <t>Predmet ponudbe je odstranitev starega sistema sestrskega klica in 
dobava ter montaža novega z vso potrebno servisno podporo.</t>
  </si>
  <si>
    <t>Izdelava dokumentacije PID</t>
  </si>
  <si>
    <t>Dobava in montaža novih</t>
  </si>
  <si>
    <t xml:space="preserve">Dobava in montaža </t>
  </si>
  <si>
    <t>ter predhodno demontaža starih radiatorjev, vključno z odvozom na trajno deponijo.</t>
  </si>
  <si>
    <t>demontaža starih radiatorjev 38 kos</t>
  </si>
  <si>
    <t>predelava instalacije za priklop novih 38 kosov (iz višine 50 cm na višino 60 cm)</t>
  </si>
  <si>
    <t>dobava in montaža novih ALU radiatorjev 38 kos HIGIENIK  11x7 členov, 25x6 členov, 2x13 členov (z gladko ploščo za</t>
  </si>
  <si>
    <t>(praznjenje in polnjenje sistema izvede naročnik)</t>
  </si>
  <si>
    <t xml:space="preserve">FAR 1/2'', termostatsko glavo FAR 1/2'', radiatorskimi konzolami ter vsem ostalim drobnim materialom. </t>
  </si>
  <si>
    <t>OPOMBA: Vse naprave in elementi v popisu so navedeni primeroma. Vse naprave in
elemente se mora dobaviti z ustreznimi certifikati, atesti,  garancijami in navodili.
Vsa dela na objektu se morajo izvajati v skladu s popisi del in priloženimi skicami, načrti. Vsa komercialna imena in opisi elementov so navedeni izključno z namenom
opisati želeno kvaliteto opreme. Izvajalec lahko ponudi enakovredno ali boljšo.</t>
  </si>
  <si>
    <t>V sklop izvajalčeve ponudbe sodijo vsi delavniški načrti, ki jih pred izvedbo glede
tehnične pravilnosti, zahtevane kakovosti in izgleda potrdi predstavnik naročnika.</t>
  </si>
  <si>
    <t>V primerih, kjer ni opredeljenega izvedbenega industrijskega detajla ali izdelka in za
vse izrisane detajle, mora izvajalec pred pričetkom izvedbe predlog predstaviti, izbor
potrdi predstavnik naročnika.</t>
  </si>
  <si>
    <t>Vzorce vseh finalnih materialov, skladno s predloženimi projekti in opisi v popisu del,
je ponudnik dolžan predložiti predstavniku naročnika v potrditev, kjer so možne alternativne rešitve v izbiri materiala (finalne obloge površin, njegove obdelave, vidni in nevidni pritrdilni materiali, podkonstrukcije, vzorci potiskov, okovje, obdelave stavbnega
pohištva in vsi ostali detajli), je pred izvedbo obvezno potrebno predložiti vzorce, ki jih
potrdi predstavnik naročnika. Vsi vgrajeni materiali morajo
imeti ustrezne certifikate kakovosti ISO po veljavnih zahtevah zakona RS in EU in
usklajene z CE znakom evropske skladnosti. Vsi materiali morajo biti skladni z določili
dajanja gradbenih proizvodov v promet po zakonodaji o gradbenih proizvodih, z zagotovljenim pogojem STS.</t>
  </si>
  <si>
    <t>SB "DR. FRANCA DERGANCA" NOVA GORICA</t>
  </si>
  <si>
    <t>STRUKTURIRANO IN ELEKTRO OŽIČENJE</t>
  </si>
  <si>
    <t>Komunikacijska omara 800×800, 42HE:
 - širina 800mm,
 - globina 800mm,
 - višina 1972 (42HE),
 - statična nosilnost: 1000kg.
- barva RAL 7035</t>
  </si>
  <si>
    <t>Modul RJ45, STP, Cat.6A EL, za vgradnjo v Cu modul</t>
  </si>
  <si>
    <t>Kot npr.: R&amp;M, R892633</t>
  </si>
  <si>
    <t>Instalacijski kabel položen na kabelsko polico, uvlečen v instalacijsko cev ali parapetni kanal, NHXMH-J 3x2,5mm2, B2ca-s1a,d1,a1, s polaganjem</t>
  </si>
  <si>
    <t>Kot npr.: R&amp;M, R804304, R813505</t>
  </si>
  <si>
    <t>Dvojna vtičnica RJ-45, STP, Cat. 6A, za parapetni kanal  kot na primer Elba AT ali enakovredno, z montažo</t>
  </si>
  <si>
    <t>Kot npr.: R&amp;M, R813505</t>
  </si>
  <si>
    <t>Trojna šuko vtičnica s pripadajočo dozo in okvirjem - bela (mreža), za parapetni kanal kot na primer Elba AT ali enakovredno, z montažo</t>
  </si>
  <si>
    <t>Kot npr.: Elba, 35311 ali enakovredno</t>
  </si>
  <si>
    <t>Dvojna šuko vtičnica enofazna 230V/16A, nadometna s pripadajočo dozo, z montažo</t>
  </si>
  <si>
    <t xml:space="preserve">Meritev električne instalacije in izdaja končnih poročil </t>
  </si>
  <si>
    <t>Parapetni kanal Elba AT 130/72, bele barve, s PVC pokrovom, zaključnimi elementi in z ostalim montažnim materialom, z montažo</t>
  </si>
  <si>
    <t>Izdelava prebojev iz hodnika v sobo in  iz sobe v sobo</t>
  </si>
  <si>
    <t>Kot npr.: Delta Electronics B.V., UPA302R2RX0B035</t>
  </si>
  <si>
    <t>Kot npr.: Delta Electronics B.V., 3915100011</t>
  </si>
  <si>
    <t>Hot swappable Mini SNMP IPv6 card:
SNMP komunikacijski vmesnik za Delta UPS: N,MX,R,RT,HPH
Podprti protokoli:
- HTTPS, SSH, SFTP in SNMPv3, omogoča NMS 
  nadzor in pošilja TRAP pakete
- pošiljanje e-mail sporočil prek SMTP
- HTTP - nadzor in nastavitve v spletnem strežniku
- Telnet, BOOTP/DHCP, NTP
- Delta MIB, spletni brskalnik
- IPv4, IPv6 protokola
- Modbus TCP
Splošne karakteristike:
- priključek: 10 / 100M RJ45
- delovna temperatura: 0-60°C
- napajanje: 12VDC
- poraba: &lt;2W
- dimenzije in teža: 87x70x30mm, 75g
- garancija: 24 mesecev</t>
  </si>
  <si>
    <t>Kot npr.: Delta Electronics B.V., SCMS100035</t>
  </si>
  <si>
    <t>Zamenjava elektro razdelilne omare R5D</t>
  </si>
  <si>
    <t>OPOMBA:</t>
  </si>
  <si>
    <t>Izdelati je potrebno delavniške risbe izgledov razdelilnikov, ki jih morata potrditi projektant, pooblaščeni predstavnik uporabnika in nadzornik!</t>
  </si>
  <si>
    <t>Dimenzijo razdelilnikov je potrebno prilagoditi vstopni dimenziji v prostor. Pred naročanjem je potrebno preveriti izvedene gradbene dimenzije prostorov za postavitev razdelilnikov, kakor tudi že montirano strojno in tehnološko opremo. Po potrebi je potrebno korigirati dimenzije razdelilnikov.</t>
  </si>
  <si>
    <r>
      <t>El. razdelilnik R5D</t>
    </r>
    <r>
      <rPr>
        <b/>
        <sz val="10"/>
        <color indexed="8"/>
        <rFont val="Arial"/>
        <family val="2"/>
        <charset val="238"/>
      </rPr>
      <t xml:space="preserve"> </t>
    </r>
    <r>
      <rPr>
        <sz val="10"/>
        <color indexed="8"/>
        <rFont val="Arial"/>
        <family val="2"/>
        <charset val="238"/>
      </rPr>
      <t>omara prostostoječe izvedbe, izdelan iz dvakrat dekapirane jeklene pločevine in profilov, opleskan z osnovno in končno barvo-prašni nanos, barva RAL7035, IP55, IK08, ustrezno s standardom IEC 61439
Kabelski dovod od zgoraj, odvodi od zgoraj. Razdelilnik je dvodelni za MRE</t>
    </r>
    <r>
      <rPr>
        <b/>
        <sz val="10"/>
        <color indexed="8"/>
        <rFont val="Arial"/>
        <family val="2"/>
        <charset val="238"/>
      </rPr>
      <t>ŽA / AGREGAT  - razdelilnik d</t>
    </r>
    <r>
      <rPr>
        <sz val="10"/>
        <color indexed="8"/>
        <rFont val="Arial"/>
        <family val="2"/>
        <charset val="238"/>
      </rPr>
      <t>imenzije 2000 x 1000 x 250 mm - dvokrilna vrata, brez podstavka, v razdelilnik vgrajena sledeča oprema:</t>
    </r>
  </si>
  <si>
    <t>MREŽNI DEL</t>
  </si>
  <si>
    <t>Glavno odklopilno stikalo 100A; LBS 100 3P</t>
  </si>
  <si>
    <t>Prenapetostna zaščita tip VVM 255V/20kA/3p</t>
  </si>
  <si>
    <t>Varovalčni ločilnik TYTAN II do 63A; komplet z vložki 3 x 63A in 3 x 25A</t>
  </si>
  <si>
    <r>
      <t>Stikalo na diferenčni tok RCCB 40/0,03A;</t>
    </r>
    <r>
      <rPr>
        <b/>
        <sz val="10"/>
        <color indexed="8"/>
        <rFont val="Arial"/>
        <family val="2"/>
        <charset val="238"/>
      </rPr>
      <t xml:space="preserve"> TIP A</t>
    </r>
  </si>
  <si>
    <t>Instalacijski odklopnik do C10A/1p., 10kA</t>
  </si>
  <si>
    <t>Instalacijski odklopnik do C10A/3p., 10kA</t>
  </si>
  <si>
    <t>Instalacijski odklopnik do C16A/1p., 10kA</t>
  </si>
  <si>
    <t>Instalacijski kontaktor do 25A 4p.; 230V</t>
  </si>
  <si>
    <t>Instalacijski odklopnik do C6A/3p., 10kA</t>
  </si>
  <si>
    <t>3-polno varovalčni ločilnik, TYTAN, do 63A, z varovalkami 20A/3</t>
  </si>
  <si>
    <t>3-polno varovalčni ločilnik, TYTAN, do 63A, z varovalkami 10A/3</t>
  </si>
  <si>
    <t>Indikator prisotnosti faz SON H-3R</t>
  </si>
  <si>
    <t>ostala oprema (dobava in montaža):</t>
  </si>
  <si>
    <t xml:space="preserve"> - vrstne sponke, uvodnice, drobni,</t>
  </si>
  <si>
    <t xml:space="preserve">   vezni in pritrdilni material</t>
  </si>
  <si>
    <t>AGREGATSKI DEL</t>
  </si>
  <si>
    <t>Glavno odklopilno stikalo 63A; LBS 63 3P</t>
  </si>
  <si>
    <t>Varovalčni ločilnik TYTAN II do 125A; komplet z vložki 3 x 50A</t>
  </si>
  <si>
    <r>
      <t>Stikalo na diferenčni tok RCCB 63/0,03A;</t>
    </r>
    <r>
      <rPr>
        <b/>
        <sz val="10"/>
        <color indexed="8"/>
        <rFont val="Arial"/>
        <family val="2"/>
        <charset val="238"/>
      </rPr>
      <t xml:space="preserve"> TIP A</t>
    </r>
  </si>
  <si>
    <t>vgradna tipka za VKLOP AGREGATA - zelena</t>
  </si>
  <si>
    <t>vgradna tipka za IZKLOP AGREGATA - rdeča</t>
  </si>
  <si>
    <t>Skupaj el. razdelilnik R5D</t>
  </si>
  <si>
    <t>Demontaža obstoječe R5D:
 - popis priklopljenih kablov,
 - popis obstoječih vtičnic 230V v etaži,
 - demontaža priklopljenih kablov,
 - demontaža elektro razdelilne omare,
 - odvoz na deponijo.</t>
  </si>
  <si>
    <t>Instalacijski kabel položen na kabelsko polico, uvlečen v instalacijsko cev ali parapetni kanal, H07Z1-K 6mm2 (Ru/Ze), B2ca-s1a,d1,a1, s polaganjem</t>
  </si>
  <si>
    <t>Dobava in montaža zbiralke za izenačevanje potenciala (DIP)</t>
  </si>
  <si>
    <t>Izvedba spoja ozemljitve kovinskih mas</t>
  </si>
  <si>
    <t>Priključni kabel R&amp;M Classic Cat.6A, U/FTP, LSOH, 3.0m</t>
  </si>
  <si>
    <t>Kot npr.: R&amp;M, R875946</t>
  </si>
  <si>
    <t>Priključni kabel R&amp;M Classic Cat.6A, U/FTP, LSOH, 2.0m</t>
  </si>
  <si>
    <t>Kot npr.: R&amp;M, R875945</t>
  </si>
  <si>
    <t>Priključni kabel R&amp;M Classic Cat.6A, U/FTP, LSOH, 1.5m</t>
  </si>
  <si>
    <t>Kot npr.: R&amp;M, R875944</t>
  </si>
  <si>
    <t>Priključni kabel R&amp;M Classic Cat.6A, U/FTP, LSOH, 1.0m</t>
  </si>
  <si>
    <t>Kot npr.: R&amp;M, R875943</t>
  </si>
  <si>
    <t>Označitev tokokrogov obstoječih 230V vtičnic skladno s oznakami tokokrogov v novi elektro razdelilni omari</t>
  </si>
  <si>
    <t>Demontaža obstoječega strukturiranega ožičenja z odvozom na deponijo</t>
  </si>
  <si>
    <t>Transportni stroški</t>
  </si>
  <si>
    <t>Nepredvidena dela v višini 10% po predhodni potrditvi naročnika</t>
  </si>
  <si>
    <t>SKUPAJ (€):</t>
  </si>
  <si>
    <t>Oprema v el. razdelilnikih: kot npr. ETI ali npr. Schrack oziroma enakovredno; obvezno testiranje vseh el. razdelilnikov z ustrezno dokumentacijo, predložitev vseh certifikatov vgrajene opreme. Upoštevati sestavljanje v delavnici, transport in montažo na predvidenem mestu z vsemi priklopi kablov</t>
  </si>
  <si>
    <t>Inženiring storitve:
 - odpiranje in ponovno zapiranje spuščenega stropa 
   na hodniku ca 100m2 za potrebe vseh predvidenih               
   razvodov (sesterski klic, El,..).
 - odpiranje in zapiranje obstoječih bolniških kanalov,
 - prevlečevanje kablov v komunikacijsko omaro v 4. 
   nadstropju,
 - urejanje kablov v omari.</t>
  </si>
  <si>
    <t>pomoč pri izvedbi razvoda  - odpiranje in ponovna namestitev obstoječega dampa stropa hodnik- ocena</t>
  </si>
  <si>
    <t>Notranje enote: kot npr. Mitsubishi Electric</t>
  </si>
  <si>
    <t>Razdelilnik kot npr. Mitsubishi Electric CMY-Y62G-E</t>
  </si>
  <si>
    <t>MSZ-AY15 VGKP-E1 - 8 kos</t>
  </si>
  <si>
    <t>MSZ-AY20 VGKP-E1 - 5 kos</t>
  </si>
  <si>
    <t>MSZ-AY35 VGKP-E1 - 4 kos</t>
  </si>
  <si>
    <t>razdelilnik za notranje enote kot npr. (PAC-MK 34 BC - do 3 notranje enote; PAC-MK 54 BC - do 5 notranjih enot)</t>
  </si>
  <si>
    <t>kit za priklop M serije kot. npr. PAC-LV11M-J</t>
  </si>
  <si>
    <t>prehodni Y kos kot npr. MSSD-50AR-E</t>
  </si>
  <si>
    <t>Storitev obsega odstranitev in odvoz starega sistema sestrskega klica ter dobavo in montažo novega sistema
ter nudenje vse potrebne servisne podpore na lokaciji SBNG, 5. nadstropje B-trakt. 
Upoštevati je potrebno vse veljavne zakone na tem področju kot tudi Prostorsko tehnično smernico TSG-12640-002:2021: Zdravstvene stavbe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</si>
</sst>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164" formatCode="[$-424]#,##0.00"/>
    <numFmt numFmtId="165" formatCode="d&quot;.&quot;m&quot;.&quot;yy"/>
    <numFmt numFmtId="166" formatCode="dd&quot;.&quot;mm&quot;.&quot;yy"/>
    <numFmt numFmtId="167" formatCode="[$-424]General"/>
    <numFmt numFmtId="168" formatCode="#,##0.00&quot;       &quot;;&quot;-&quot;#,##0.00&quot;       &quot;;&quot; -&quot;#&quot;       &quot;;@&quot; &quot;"/>
    <numFmt numFmtId="169" formatCode="#,##0.00&quot; &quot;[$€-424];[Red]&quot;-&quot;#,##0.00&quot; &quot;[$€-424]"/>
    <numFmt numFmtId="170" formatCode="#,##0.00\ _€"/>
    <numFmt numFmtId="171" formatCode="#,##0.00\ [$€-424];[Red]\-#,##0.00\ [$€-424]"/>
    <numFmt numFmtId="172" formatCode="#,###"/>
    <numFmt numFmtId="173" formatCode="_-* #,##0.00\ _S_I_T_-;\-* #,##0.00\ _S_I_T_-;_-* &quot;-&quot;??\ _S_I_T_-;_-@_-"/>
    <numFmt numFmtId="174" formatCode="_-* #,##0.00\ &quot;SIT&quot;_-;\-* #,##0.00\ &quot;SIT&quot;_-;_-* &quot;-&quot;??\ &quot;SIT&quot;_-;_-@_-"/>
    <numFmt numFmtId="175" formatCode="_-&quot;€&quot;\ * #,##0.00_-;\-&quot;€&quot;\ * #,##0.00_-;_-&quot;€&quot;\ * &quot;-&quot;??_-;_-@_-"/>
    <numFmt numFmtId="176" formatCode="\$#,##0\ ;\(\$#,##0\)"/>
    <numFmt numFmtId="177" formatCode="#,##0.00\ &quot;€&quot;"/>
    <numFmt numFmtId="178" formatCode="#&quot;.&quot;"/>
    <numFmt numFmtId="179" formatCode="0.0"/>
    <numFmt numFmtId="180" formatCode="#,##0.00##"/>
    <numFmt numFmtId="181" formatCode="_-* #,##0\ _S_I_T_-;\-* #,##0\ _S_I_T_-;_-* &quot;-&quot;??\ _S_I_T_-;_-@_-"/>
  </numFmts>
  <fonts count="107">
    <font>
      <sz val="11"/>
      <color rgb="FF00000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indexed="8"/>
      <name val="Calibri"/>
      <family val="2"/>
      <charset val="238"/>
    </font>
    <font>
      <b/>
      <sz val="11"/>
      <color indexed="8"/>
      <name val="Arial CE"/>
      <charset val="238"/>
    </font>
    <font>
      <sz val="10"/>
      <name val="Calibri"/>
      <family val="2"/>
      <charset val="238"/>
    </font>
    <font>
      <sz val="10"/>
      <name val="Arial"/>
      <family val="2"/>
    </font>
    <font>
      <b/>
      <i/>
      <sz val="16"/>
      <color indexed="8"/>
      <name val="Arial"/>
      <family val="2"/>
      <charset val="238"/>
    </font>
    <font>
      <sz val="11"/>
      <color indexed="8"/>
      <name val="Calibri"/>
      <family val="2"/>
      <charset val="238"/>
    </font>
    <font>
      <b/>
      <i/>
      <u/>
      <sz val="11"/>
      <color indexed="8"/>
      <name val="Arial"/>
      <family val="2"/>
      <charset val="238"/>
    </font>
    <font>
      <sz val="11"/>
      <color indexed="8"/>
      <name val="Arial"/>
      <family val="2"/>
      <charset val="238"/>
    </font>
    <font>
      <b/>
      <sz val="10"/>
      <name val="Calibri"/>
      <family val="2"/>
      <charset val="238"/>
    </font>
    <font>
      <sz val="11"/>
      <name val="Calibri"/>
      <family val="2"/>
      <charset val="238"/>
    </font>
    <font>
      <sz val="11"/>
      <name val="Arial CE"/>
      <charset val="238"/>
    </font>
    <font>
      <sz val="9"/>
      <color indexed="8"/>
      <name val="Calibri"/>
      <family val="2"/>
      <charset val="238"/>
    </font>
    <font>
      <sz val="10"/>
      <name val="Arial"/>
      <family val="2"/>
      <charset val="238"/>
    </font>
    <font>
      <sz val="11"/>
      <color rgb="FF000000"/>
      <name val="Arial CE"/>
      <charset val="238"/>
    </font>
    <font>
      <sz val="11"/>
      <color rgb="FF000000"/>
      <name val="Calibri"/>
      <family val="2"/>
      <charset val="238"/>
    </font>
    <font>
      <sz val="11"/>
      <color rgb="FFFFFFFF"/>
      <name val="Calibri"/>
      <family val="2"/>
      <charset val="238"/>
    </font>
    <font>
      <sz val="11"/>
      <color rgb="FF008000"/>
      <name val="Calibri"/>
      <family val="2"/>
      <charset val="238"/>
    </font>
    <font>
      <sz val="10"/>
      <color rgb="FF000000"/>
      <name val="Arial"/>
      <family val="2"/>
      <charset val="238"/>
    </font>
    <font>
      <sz val="11"/>
      <color rgb="FF000000"/>
      <name val="Arial"/>
      <family val="2"/>
      <charset val="238"/>
    </font>
    <font>
      <sz val="10"/>
      <color rgb="FF000000"/>
      <name val="Arial CE2"/>
      <charset val="238"/>
    </font>
    <font>
      <b/>
      <i/>
      <sz val="16"/>
      <color rgb="FF000000"/>
      <name val="Arial CE"/>
      <charset val="238"/>
    </font>
    <font>
      <b/>
      <sz val="11"/>
      <color rgb="FF333333"/>
      <name val="Calibri"/>
      <family val="2"/>
      <charset val="238"/>
    </font>
    <font>
      <sz val="9"/>
      <color theme="1"/>
      <name val="Calibri"/>
      <family val="2"/>
      <charset val="238"/>
    </font>
    <font>
      <b/>
      <sz val="18"/>
      <color rgb="FF003366"/>
      <name val="Cambria"/>
      <family val="1"/>
      <charset val="238"/>
    </font>
    <font>
      <b/>
      <sz val="15"/>
      <color rgb="FF003366"/>
      <name val="Calibri"/>
      <family val="2"/>
      <charset val="238"/>
    </font>
    <font>
      <b/>
      <sz val="13"/>
      <color rgb="FF003366"/>
      <name val="Calibri"/>
      <family val="2"/>
      <charset val="238"/>
    </font>
    <font>
      <b/>
      <sz val="11"/>
      <color rgb="FF003366"/>
      <name val="Calibri"/>
      <family val="2"/>
      <charset val="238"/>
    </font>
    <font>
      <sz val="10"/>
      <color rgb="FF000000"/>
      <name val="Times New Roman"/>
      <family val="1"/>
      <charset val="238"/>
    </font>
    <font>
      <sz val="11"/>
      <color rgb="FF000000"/>
      <name val="Arial CE1"/>
      <charset val="238"/>
    </font>
    <font>
      <sz val="10"/>
      <color rgb="FF000000"/>
      <name val="Times New Roman CE"/>
      <charset val="238"/>
    </font>
    <font>
      <sz val="11"/>
      <color theme="1"/>
      <name val="Calibri"/>
      <family val="2"/>
      <charset val="238"/>
      <scheme val="minor"/>
    </font>
    <font>
      <sz val="11"/>
      <color rgb="FF993300"/>
      <name val="Calibri"/>
      <family val="2"/>
      <charset val="238"/>
    </font>
    <font>
      <sz val="10"/>
      <color rgb="FF000000"/>
      <name val="Arial CE"/>
      <charset val="238"/>
    </font>
    <font>
      <sz val="11"/>
      <color rgb="FFFF0000"/>
      <name val="Calibri"/>
      <family val="2"/>
      <charset val="238"/>
    </font>
    <font>
      <i/>
      <sz val="11"/>
      <color rgb="FF808080"/>
      <name val="Calibri"/>
      <family val="2"/>
      <charset val="238"/>
    </font>
    <font>
      <sz val="11"/>
      <color rgb="FFFF9900"/>
      <name val="Calibri"/>
      <family val="2"/>
      <charset val="238"/>
    </font>
    <font>
      <b/>
      <sz val="11"/>
      <color rgb="FFFFFFFF"/>
      <name val="Calibri"/>
      <family val="2"/>
      <charset val="238"/>
    </font>
    <font>
      <b/>
      <sz val="11"/>
      <color rgb="FFFF9900"/>
      <name val="Calibri"/>
      <family val="2"/>
      <charset val="238"/>
    </font>
    <font>
      <b/>
      <i/>
      <u/>
      <sz val="11"/>
      <color rgb="FF000000"/>
      <name val="Arial CE"/>
      <charset val="238"/>
    </font>
    <font>
      <sz val="11"/>
      <color rgb="FF800080"/>
      <name val="Calibri"/>
      <family val="2"/>
      <charset val="238"/>
    </font>
    <font>
      <sz val="11"/>
      <color rgb="FF333399"/>
      <name val="Calibri"/>
      <family val="2"/>
      <charset val="238"/>
    </font>
    <font>
      <b/>
      <sz val="11"/>
      <color rgb="FF000000"/>
      <name val="Calibri"/>
      <family val="2"/>
      <charset val="238"/>
    </font>
    <font>
      <b/>
      <sz val="10"/>
      <color rgb="FF000000"/>
      <name val="Calibri"/>
      <family val="2"/>
      <charset val="238"/>
    </font>
    <font>
      <sz val="10"/>
      <color rgb="FF000000"/>
      <name val="Calibri"/>
      <family val="2"/>
      <charset val="238"/>
    </font>
    <font>
      <b/>
      <sz val="11"/>
      <color rgb="FF000000"/>
      <name val="Arial CE"/>
      <charset val="238"/>
    </font>
    <font>
      <b/>
      <sz val="10"/>
      <color rgb="FF000000"/>
      <name val="Arial"/>
      <family val="2"/>
      <charset val="238"/>
    </font>
    <font>
      <sz val="10"/>
      <color rgb="FF000000"/>
      <name val="Calibri"/>
      <family val="2"/>
    </font>
    <font>
      <sz val="10"/>
      <color rgb="FFFF0000"/>
      <name val="Calibri"/>
      <family val="2"/>
      <charset val="238"/>
    </font>
    <font>
      <sz val="12"/>
      <color rgb="FF000000"/>
      <name val="Calibri"/>
      <family val="2"/>
      <charset val="238"/>
    </font>
    <font>
      <sz val="10"/>
      <color rgb="FF0000FF"/>
      <name val="Calibri"/>
      <family val="2"/>
      <charset val="238"/>
    </font>
    <font>
      <b/>
      <sz val="11"/>
      <name val="Calibri"/>
      <family val="2"/>
      <charset val="238"/>
    </font>
    <font>
      <b/>
      <sz val="11"/>
      <name val="Arial CE"/>
      <charset val="238"/>
    </font>
    <font>
      <sz val="10"/>
      <color rgb="FFC00000"/>
      <name val="Calibri"/>
      <family val="2"/>
      <charset val="238"/>
    </font>
    <font>
      <sz val="11"/>
      <color rgb="FFC00000"/>
      <name val="Calibri"/>
      <family val="2"/>
      <charset val="238"/>
    </font>
    <font>
      <sz val="10"/>
      <color rgb="FF000000"/>
      <name val="Calibri"/>
      <family val="2"/>
      <charset val="238"/>
      <scheme val="minor"/>
    </font>
    <font>
      <sz val="10"/>
      <name val="Calibri"/>
      <family val="2"/>
      <charset val="238"/>
      <scheme val="minor"/>
    </font>
    <font>
      <b/>
      <u/>
      <sz val="10"/>
      <color indexed="8"/>
      <name val="Calibri"/>
      <family val="2"/>
      <charset val="238"/>
    </font>
    <font>
      <sz val="10"/>
      <name val="Calibri"/>
      <family val="2"/>
    </font>
    <font>
      <b/>
      <u/>
      <sz val="10"/>
      <color rgb="FF000000"/>
      <name val="Calibri"/>
      <family val="2"/>
      <charset val="238"/>
    </font>
    <font>
      <u/>
      <sz val="10"/>
      <color rgb="FF000000"/>
      <name val="Calibri"/>
      <family val="2"/>
      <charset val="238"/>
    </font>
    <font>
      <b/>
      <sz val="16"/>
      <name val="Calibri"/>
      <family val="2"/>
      <charset val="238"/>
    </font>
    <font>
      <sz val="10"/>
      <name val="Arial CE"/>
      <charset val="238"/>
    </font>
    <font>
      <sz val="10"/>
      <name val="Arial CE"/>
      <family val="2"/>
      <charset val="238"/>
    </font>
    <font>
      <b/>
      <sz val="18"/>
      <color indexed="62"/>
      <name val="Cambria"/>
      <family val="2"/>
      <charset val="238"/>
    </font>
    <font>
      <sz val="11"/>
      <color indexed="17"/>
      <name val="Calibri"/>
      <family val="2"/>
      <charset val="238"/>
    </font>
    <font>
      <sz val="11"/>
      <color indexed="60"/>
      <name val="Calibri"/>
      <family val="2"/>
      <charset val="238"/>
    </font>
    <font>
      <b/>
      <sz val="11"/>
      <color indexed="8"/>
      <name val="Calibri"/>
      <family val="2"/>
      <charset val="238"/>
    </font>
    <font>
      <sz val="11"/>
      <color indexed="62"/>
      <name val="Calibri"/>
      <family val="2"/>
      <charset val="238"/>
    </font>
    <font>
      <b/>
      <sz val="11"/>
      <color indexed="63"/>
      <name val="Calibri"/>
      <family val="2"/>
      <charset val="238"/>
    </font>
    <font>
      <b/>
      <sz val="11"/>
      <color indexed="9"/>
      <name val="Calibri"/>
      <family val="2"/>
      <charset val="238"/>
    </font>
    <font>
      <sz val="11"/>
      <color indexed="10"/>
      <name val="Calibri"/>
      <family val="2"/>
      <charset val="238"/>
    </font>
    <font>
      <sz val="11"/>
      <color indexed="9"/>
      <name val="Calibri"/>
      <family val="2"/>
      <charset val="238"/>
    </font>
    <font>
      <sz val="10"/>
      <name val="Helv"/>
      <charset val="204"/>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52"/>
      <name val="Calibri"/>
      <family val="2"/>
      <charset val="238"/>
    </font>
    <font>
      <b/>
      <sz val="11"/>
      <color indexed="52"/>
      <name val="Calibri"/>
      <family val="2"/>
      <charset val="238"/>
    </font>
    <font>
      <sz val="11"/>
      <color indexed="20"/>
      <name val="Calibri"/>
      <family val="2"/>
      <charset val="238"/>
    </font>
    <font>
      <sz val="10"/>
      <color indexed="8"/>
      <name val="Arial CE"/>
      <family val="2"/>
      <charset val="238"/>
    </font>
    <font>
      <b/>
      <sz val="18"/>
      <color indexed="24"/>
      <name val="Helvetica"/>
      <charset val="238"/>
    </font>
    <font>
      <b/>
      <sz val="12"/>
      <color indexed="24"/>
      <name val="Helvetica"/>
      <charset val="238"/>
    </font>
    <font>
      <sz val="10"/>
      <name val="Times New Roman"/>
      <family val="1"/>
      <charset val="238"/>
    </font>
    <font>
      <b/>
      <sz val="10"/>
      <name val="Calibri"/>
      <family val="2"/>
      <charset val="238"/>
      <scheme val="minor"/>
    </font>
    <font>
      <sz val="11"/>
      <name val="Calibri"/>
      <family val="2"/>
      <charset val="238"/>
      <scheme val="minor"/>
    </font>
    <font>
      <sz val="8"/>
      <name val="Calibri"/>
      <family val="2"/>
      <charset val="238"/>
      <scheme val="minor"/>
    </font>
    <font>
      <sz val="10"/>
      <color indexed="8"/>
      <name val="Calibri"/>
      <family val="2"/>
      <charset val="238"/>
      <scheme val="minor"/>
    </font>
    <font>
      <b/>
      <sz val="14"/>
      <color rgb="FF000000"/>
      <name val="Calibri"/>
      <family val="2"/>
      <charset val="238"/>
    </font>
    <font>
      <sz val="11"/>
      <name val="Times New Roman"/>
      <family val="1"/>
    </font>
    <font>
      <b/>
      <sz val="11"/>
      <name val="Calibri"/>
      <family val="2"/>
      <charset val="238"/>
      <scheme val="minor"/>
    </font>
    <font>
      <b/>
      <sz val="11"/>
      <color indexed="8"/>
      <name val="Calibri"/>
      <family val="2"/>
      <charset val="238"/>
      <scheme val="minor"/>
    </font>
    <font>
      <b/>
      <sz val="12"/>
      <name val="Arial"/>
      <family val="2"/>
      <charset val="238"/>
    </font>
    <font>
      <sz val="12"/>
      <name val="Arial"/>
      <family val="2"/>
      <charset val="238"/>
    </font>
    <font>
      <b/>
      <sz val="10"/>
      <name val="Arial"/>
      <family val="2"/>
      <charset val="238"/>
    </font>
    <font>
      <i/>
      <sz val="10"/>
      <name val="Arial"/>
      <family val="2"/>
      <charset val="238"/>
    </font>
    <font>
      <sz val="10"/>
      <color indexed="8"/>
      <name val="Arial"/>
      <family val="2"/>
      <charset val="238"/>
    </font>
    <font>
      <u/>
      <sz val="10"/>
      <color theme="1"/>
      <name val="Arial"/>
      <family val="2"/>
      <charset val="238"/>
    </font>
    <font>
      <sz val="10"/>
      <color theme="1"/>
      <name val="Arial"/>
      <family val="2"/>
      <charset val="238"/>
    </font>
    <font>
      <b/>
      <sz val="10"/>
      <color indexed="8"/>
      <name val="Arial"/>
      <family val="2"/>
      <charset val="238"/>
    </font>
    <font>
      <b/>
      <sz val="10"/>
      <color theme="1"/>
      <name val="Arial"/>
      <family val="2"/>
      <charset val="238"/>
    </font>
    <font>
      <sz val="9"/>
      <color theme="1"/>
      <name val="Calibri"/>
      <family val="2"/>
      <scheme val="minor"/>
    </font>
  </fonts>
  <fills count="61">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
      <patternFill patternType="solid">
        <fgColor theme="0"/>
        <bgColor indexed="64"/>
      </patternFill>
    </fill>
    <fill>
      <patternFill patternType="solid">
        <fgColor theme="0" tint="-0.14999847407452621"/>
        <bgColor indexed="64"/>
      </patternFill>
    </fill>
    <fill>
      <patternFill patternType="solid">
        <fgColor rgb="FFCCCCFF"/>
        <bgColor rgb="FFC0C0C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0F0F0"/>
      </patternFill>
    </fill>
  </fills>
  <borders count="34">
    <border>
      <left/>
      <right/>
      <top/>
      <bottom/>
      <diagonal/>
    </border>
    <border>
      <left/>
      <right/>
      <top/>
      <bottom style="thin">
        <color indexed="64"/>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right/>
      <top style="thin">
        <color rgb="FF333399"/>
      </top>
      <bottom style="double">
        <color rgb="FF333399"/>
      </bottom>
      <diagonal/>
    </border>
    <border>
      <left/>
      <right/>
      <top/>
      <bottom style="thin">
        <color rgb="FF000000"/>
      </bottom>
      <diagonal/>
    </border>
    <border>
      <left/>
      <right/>
      <top style="thin">
        <color rgb="FF00000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style="double">
        <color indexed="64"/>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63">
    <xf numFmtId="0" fontId="0" fillId="0" borderId="0"/>
    <xf numFmtId="0" fontId="18" fillId="2" borderId="0"/>
    <xf numFmtId="0" fontId="18" fillId="3" borderId="0"/>
    <xf numFmtId="0" fontId="18" fillId="4" borderId="0"/>
    <xf numFmtId="0" fontId="18" fillId="5" borderId="0"/>
    <xf numFmtId="0" fontId="18" fillId="6" borderId="0"/>
    <xf numFmtId="0" fontId="18" fillId="7" borderId="0"/>
    <xf numFmtId="0" fontId="18" fillId="8" borderId="0"/>
    <xf numFmtId="0" fontId="18" fillId="9" borderId="0"/>
    <xf numFmtId="0" fontId="18" fillId="10" borderId="0"/>
    <xf numFmtId="0" fontId="18" fillId="5" borderId="0"/>
    <xf numFmtId="0" fontId="18" fillId="8" borderId="0"/>
    <xf numFmtId="0" fontId="18" fillId="11" borderId="0"/>
    <xf numFmtId="0" fontId="19" fillId="12" borderId="0"/>
    <xf numFmtId="0" fontId="19" fillId="9" borderId="0"/>
    <xf numFmtId="0" fontId="19" fillId="10" borderId="0"/>
    <xf numFmtId="0" fontId="19" fillId="13" borderId="0"/>
    <xf numFmtId="0" fontId="19" fillId="14" borderId="0"/>
    <xf numFmtId="0" fontId="19" fillId="15" borderId="0"/>
    <xf numFmtId="4" fontId="4" fillId="0" borderId="0">
      <alignment horizontal="right" vertical="top" wrapText="1"/>
    </xf>
    <xf numFmtId="0" fontId="20" fillId="4" borderId="0"/>
    <xf numFmtId="0" fontId="21" fillId="0" borderId="0"/>
    <xf numFmtId="0" fontId="18" fillId="0" borderId="0"/>
    <xf numFmtId="0" fontId="9" fillId="0" borderId="0"/>
    <xf numFmtId="167" fontId="22" fillId="0" borderId="0"/>
    <xf numFmtId="0" fontId="11" fillId="0" borderId="0"/>
    <xf numFmtId="168" fontId="23" fillId="0" borderId="0"/>
    <xf numFmtId="0" fontId="24" fillId="0" borderId="0">
      <alignment horizontal="center"/>
    </xf>
    <xf numFmtId="0" fontId="24" fillId="0" borderId="0">
      <alignment horizontal="center"/>
    </xf>
    <xf numFmtId="0" fontId="24" fillId="0" borderId="0">
      <alignment horizontal="center"/>
    </xf>
    <xf numFmtId="0" fontId="8" fillId="0" borderId="0">
      <alignment horizontal="center"/>
    </xf>
    <xf numFmtId="0" fontId="24" fillId="0" borderId="0">
      <alignment horizontal="center" textRotation="90"/>
    </xf>
    <xf numFmtId="0" fontId="24" fillId="0" borderId="0">
      <alignment horizontal="center" textRotation="90"/>
    </xf>
    <xf numFmtId="0" fontId="24" fillId="0" borderId="0">
      <alignment horizontal="center" textRotation="90"/>
    </xf>
    <xf numFmtId="0" fontId="8" fillId="0" borderId="0">
      <alignment horizontal="center" textRotation="90"/>
    </xf>
    <xf numFmtId="0" fontId="25" fillId="16" borderId="2"/>
    <xf numFmtId="4" fontId="15" fillId="0" borderId="0">
      <alignment horizontal="right" vertical="top"/>
    </xf>
    <xf numFmtId="4" fontId="26" fillId="0" borderId="0">
      <alignment horizontal="right" vertical="top"/>
    </xf>
    <xf numFmtId="0" fontId="27" fillId="0" borderId="0"/>
    <xf numFmtId="0" fontId="28" fillId="0" borderId="3"/>
    <xf numFmtId="0" fontId="29" fillId="0" borderId="4"/>
    <xf numFmtId="0" fontId="30" fillId="0" borderId="5"/>
    <xf numFmtId="0" fontId="30" fillId="0" borderId="0"/>
    <xf numFmtId="0" fontId="17" fillId="0" borderId="0"/>
    <xf numFmtId="0" fontId="31" fillId="0" borderId="0"/>
    <xf numFmtId="0" fontId="9" fillId="0" borderId="0"/>
    <xf numFmtId="169" fontId="32" fillId="0" borderId="0"/>
    <xf numFmtId="0" fontId="33" fillId="0" borderId="0"/>
    <xf numFmtId="0" fontId="9" fillId="0" borderId="0"/>
    <xf numFmtId="0" fontId="7" fillId="0" borderId="0"/>
    <xf numFmtId="167" fontId="18" fillId="0" borderId="0"/>
    <xf numFmtId="0" fontId="9" fillId="0" borderId="0"/>
    <xf numFmtId="0" fontId="9" fillId="0" borderId="0"/>
    <xf numFmtId="0" fontId="34" fillId="0" borderId="0"/>
    <xf numFmtId="0" fontId="35" fillId="17" borderId="0"/>
    <xf numFmtId="0" fontId="16" fillId="0" borderId="0" applyNumberFormat="0" applyFill="0" applyBorder="0" applyAlignment="0" applyProtection="0"/>
    <xf numFmtId="0" fontId="33" fillId="0" borderId="0"/>
    <xf numFmtId="0" fontId="36" fillId="0" borderId="0"/>
    <xf numFmtId="0" fontId="36" fillId="18" borderId="6"/>
    <xf numFmtId="0" fontId="37" fillId="0" borderId="0"/>
    <xf numFmtId="0" fontId="38" fillId="0" borderId="0"/>
    <xf numFmtId="0" fontId="19" fillId="19" borderId="0"/>
    <xf numFmtId="0" fontId="19" fillId="20" borderId="0"/>
    <xf numFmtId="0" fontId="19" fillId="21" borderId="0"/>
    <xf numFmtId="0" fontId="19" fillId="13" borderId="0"/>
    <xf numFmtId="0" fontId="19" fillId="14" borderId="0"/>
    <xf numFmtId="0" fontId="19" fillId="22" borderId="0"/>
    <xf numFmtId="0" fontId="39" fillId="0" borderId="7"/>
    <xf numFmtId="0" fontId="40" fillId="23" borderId="8"/>
    <xf numFmtId="0" fontId="41" fillId="16" borderId="9"/>
    <xf numFmtId="0" fontId="42" fillId="0" borderId="0"/>
    <xf numFmtId="0" fontId="42" fillId="0" borderId="0"/>
    <xf numFmtId="0" fontId="42" fillId="0" borderId="0"/>
    <xf numFmtId="0" fontId="10" fillId="0" borderId="0"/>
    <xf numFmtId="169" fontId="42" fillId="0" borderId="0"/>
    <xf numFmtId="169" fontId="42" fillId="0" borderId="0"/>
    <xf numFmtId="169" fontId="42" fillId="0" borderId="0"/>
    <xf numFmtId="171" fontId="10" fillId="0" borderId="0"/>
    <xf numFmtId="0" fontId="43" fillId="3" borderId="0"/>
    <xf numFmtId="0" fontId="44" fillId="7" borderId="9"/>
    <xf numFmtId="0" fontId="45" fillId="0" borderId="10"/>
    <xf numFmtId="0" fontId="16" fillId="0" borderId="0"/>
    <xf numFmtId="0" fontId="65" fillId="0" borderId="0"/>
    <xf numFmtId="0" fontId="3" fillId="0" borderId="0"/>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0" fontId="54" fillId="26" borderId="0" applyBorder="0" applyProtection="0">
      <alignment horizontal="left" vertical="top"/>
    </xf>
    <xf numFmtId="173" fontId="65" fillId="0" borderId="0" applyFont="0" applyFill="0" applyBorder="0" applyAlignment="0" applyProtection="0"/>
    <xf numFmtId="0" fontId="16" fillId="0" borderId="0"/>
    <xf numFmtId="0" fontId="9" fillId="34" borderId="0" applyNumberFormat="0" applyBorder="0" applyAlignment="0" applyProtection="0"/>
    <xf numFmtId="0" fontId="9" fillId="34" borderId="0" applyNumberFormat="0" applyBorder="0" applyAlignment="0" applyProtection="0"/>
    <xf numFmtId="0" fontId="75"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75" fillId="38"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75" fillId="37"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75" fillId="37" borderId="0" applyNumberFormat="0" applyBorder="0" applyAlignment="0" applyProtection="0"/>
    <xf numFmtId="0" fontId="9" fillId="40" borderId="0" applyNumberFormat="0" applyBorder="0" applyAlignment="0" applyProtection="0"/>
    <xf numFmtId="0" fontId="9" fillId="34" borderId="0" applyNumberFormat="0" applyBorder="0" applyAlignment="0" applyProtection="0"/>
    <xf numFmtId="0" fontId="75" fillId="35" borderId="0" applyNumberFormat="0" applyBorder="0" applyAlignment="0" applyProtection="0"/>
    <xf numFmtId="0" fontId="9" fillId="36" borderId="0" applyNumberFormat="0" applyBorder="0" applyAlignment="0" applyProtection="0"/>
    <xf numFmtId="0" fontId="9" fillId="41" borderId="0" applyNumberFormat="0" applyBorder="0" applyAlignment="0" applyProtection="0"/>
    <xf numFmtId="0" fontId="75" fillId="41" borderId="0" applyNumberFormat="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173" fontId="16" fillId="0" borderId="0" applyFont="0" applyFill="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175"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5" fillId="0" borderId="0"/>
    <xf numFmtId="0" fontId="6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7" fillId="0" borderId="0" applyNumberFormat="0" applyFill="0" applyBorder="0" applyAlignment="0" applyProtection="0"/>
    <xf numFmtId="173" fontId="65" fillId="0" borderId="0" applyFont="0" applyFill="0" applyBorder="0" applyAlignment="0" applyProtection="0"/>
    <xf numFmtId="173" fontId="65" fillId="0" borderId="0" applyFont="0" applyFill="0" applyBorder="0" applyAlignment="0" applyProtection="0"/>
    <xf numFmtId="0" fontId="75" fillId="51" borderId="0" applyNumberFormat="0" applyBorder="0" applyAlignment="0" applyProtection="0"/>
    <xf numFmtId="0" fontId="75" fillId="33" borderId="0" applyNumberFormat="0" applyBorder="0" applyAlignment="0" applyProtection="0"/>
    <xf numFmtId="0" fontId="75" fillId="50" borderId="0" applyNumberFormat="0" applyBorder="0" applyAlignment="0" applyProtection="0"/>
    <xf numFmtId="0" fontId="75" fillId="48"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51" borderId="0" applyNumberFormat="0" applyBorder="0" applyAlignment="0" applyProtection="0"/>
    <xf numFmtId="0" fontId="75" fillId="33"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5" fillId="54" borderId="0" applyNumberFormat="0" applyBorder="0" applyAlignment="0" applyProtection="0"/>
    <xf numFmtId="0" fontId="75" fillId="32" borderId="0" applyNumberFormat="0" applyBorder="0" applyAlignment="0" applyProtection="0"/>
    <xf numFmtId="0" fontId="75" fillId="51" borderId="0" applyNumberFormat="0" applyBorder="0" applyAlignment="0" applyProtection="0"/>
    <xf numFmtId="0" fontId="75" fillId="55" borderId="0" applyNumberFormat="0" applyBorder="0" applyAlignment="0" applyProtection="0"/>
    <xf numFmtId="0" fontId="73" fillId="57" borderId="14" applyNumberFormat="0" applyAlignment="0" applyProtection="0"/>
    <xf numFmtId="3" fontId="85" fillId="0" borderId="0" applyFont="0" applyFill="0" applyBorder="0" applyAlignment="0" applyProtection="0"/>
    <xf numFmtId="174" fontId="65" fillId="0" borderId="0" applyFont="0" applyFill="0" applyBorder="0" applyAlignment="0" applyProtection="0"/>
    <xf numFmtId="0" fontId="75" fillId="51" borderId="0" applyNumberFormat="0" applyBorder="0" applyAlignment="0" applyProtection="0"/>
    <xf numFmtId="0" fontId="75" fillId="32" borderId="0" applyNumberFormat="0" applyBorder="0" applyAlignment="0" applyProtection="0"/>
    <xf numFmtId="0" fontId="75" fillId="54" borderId="0" applyNumberFormat="0" applyBorder="0" applyAlignment="0" applyProtection="0"/>
    <xf numFmtId="0" fontId="75" fillId="53" borderId="0" applyNumberFormat="0" applyBorder="0" applyAlignment="0" applyProtection="0"/>
    <xf numFmtId="0" fontId="75" fillId="52" borderId="0" applyNumberFormat="0" applyBorder="0" applyAlignment="0" applyProtection="0"/>
    <xf numFmtId="0" fontId="81" fillId="0" borderId="0" applyNumberFormat="0" applyFill="0" applyBorder="0" applyAlignment="0" applyProtection="0"/>
    <xf numFmtId="0" fontId="72" fillId="56" borderId="18" applyNumberFormat="0" applyAlignment="0" applyProtection="0"/>
    <xf numFmtId="0" fontId="74" fillId="0" borderId="0" applyNumberFormat="0" applyFill="0" applyBorder="0" applyAlignment="0" applyProtection="0"/>
    <xf numFmtId="0" fontId="65" fillId="59" borderId="17" applyNumberFormat="0" applyFont="0" applyAlignment="0" applyProtection="0"/>
    <xf numFmtId="0" fontId="9" fillId="59" borderId="17" applyNumberFormat="0" applyFont="0" applyAlignment="0" applyProtection="0"/>
    <xf numFmtId="0" fontId="69" fillId="58" borderId="0" applyNumberFormat="0" applyBorder="0" applyAlignment="0" applyProtection="0"/>
    <xf numFmtId="0" fontId="69" fillId="58" borderId="0" applyNumberFormat="0" applyBorder="0" applyAlignment="0" applyProtection="0"/>
    <xf numFmtId="0" fontId="80" fillId="0" borderId="0" applyNumberFormat="0" applyFill="0" applyBorder="0" applyAlignment="0" applyProtection="0"/>
    <xf numFmtId="0" fontId="80" fillId="0" borderId="19" applyNumberFormat="0" applyFill="0" applyAlignment="0" applyProtection="0"/>
    <xf numFmtId="0" fontId="79" fillId="0" borderId="15" applyNumberFormat="0" applyFill="0" applyAlignment="0" applyProtection="0"/>
    <xf numFmtId="0" fontId="78" fillId="0" borderId="20" applyNumberFormat="0" applyFill="0" applyAlignment="0" applyProtection="0"/>
    <xf numFmtId="0" fontId="77" fillId="0" borderId="0" applyNumberFormat="0" applyFill="0" applyBorder="0" applyAlignment="0" applyProtection="0"/>
    <xf numFmtId="0" fontId="82" fillId="0" borderId="16" applyNumberFormat="0" applyFill="0" applyAlignment="0" applyProtection="0"/>
    <xf numFmtId="3" fontId="88" fillId="0" borderId="0"/>
    <xf numFmtId="0" fontId="72" fillId="56" borderId="18" applyNumberFormat="0" applyAlignment="0" applyProtection="0"/>
    <xf numFmtId="0" fontId="71" fillId="46" borderId="13" applyNumberFormat="0" applyAlignment="0" applyProtection="0"/>
    <xf numFmtId="0" fontId="80" fillId="0" borderId="0" applyNumberFormat="0" applyFill="0" applyBorder="0" applyAlignment="0" applyProtection="0"/>
    <xf numFmtId="0" fontId="80" fillId="0" borderId="19" applyNumberFormat="0" applyFill="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68" fillId="29" borderId="0" applyNumberFormat="0" applyBorder="0" applyAlignment="0" applyProtection="0"/>
    <xf numFmtId="2" fontId="85" fillId="0" borderId="0" applyFont="0" applyFill="0" applyBorder="0" applyAlignment="0" applyProtection="0"/>
    <xf numFmtId="0" fontId="81" fillId="0" borderId="0" applyNumberFormat="0" applyFill="0" applyBorder="0" applyAlignment="0" applyProtection="0"/>
    <xf numFmtId="0" fontId="68" fillId="29" borderId="0" applyNumberFormat="0" applyBorder="0" applyAlignment="0" applyProtection="0"/>
    <xf numFmtId="0" fontId="85" fillId="0" borderId="0" applyFont="0" applyFill="0" applyBorder="0" applyAlignment="0" applyProtection="0"/>
    <xf numFmtId="176" fontId="85" fillId="0" borderId="0" applyFont="0" applyFill="0" applyBorder="0" applyAlignment="0" applyProtection="0"/>
    <xf numFmtId="0" fontId="84" fillId="28" borderId="0" applyNumberFormat="0" applyBorder="0" applyAlignment="0" applyProtection="0"/>
    <xf numFmtId="0" fontId="75" fillId="32" borderId="0" applyNumberFormat="0" applyBorder="0" applyAlignment="0" applyProtection="0"/>
    <xf numFmtId="0" fontId="75" fillId="31" borderId="0" applyNumberFormat="0" applyBorder="0" applyAlignment="0" applyProtection="0"/>
    <xf numFmtId="0" fontId="75" fillId="48" borderId="0" applyNumberFormat="0" applyBorder="0" applyAlignment="0" applyProtection="0"/>
    <xf numFmtId="0" fontId="75" fillId="50"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48" borderId="0" applyNumberFormat="0" applyBorder="0" applyAlignment="0" applyProtection="0"/>
    <xf numFmtId="0" fontId="9" fillId="47" borderId="0" applyNumberFormat="0" applyBorder="0" applyAlignment="0" applyProtection="0"/>
    <xf numFmtId="0" fontId="9" fillId="49" borderId="0" applyNumberFormat="0" applyBorder="0" applyAlignment="0" applyProtection="0"/>
    <xf numFmtId="0" fontId="9" fillId="4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48" borderId="0" applyNumberFormat="0" applyBorder="0" applyAlignment="0" applyProtection="0"/>
    <xf numFmtId="0" fontId="9" fillId="47" borderId="0" applyNumberFormat="0" applyBorder="0" applyAlignment="0" applyProtection="0"/>
    <xf numFmtId="0" fontId="9" fillId="46" borderId="0" applyNumberFormat="0" applyBorder="0" applyAlignment="0" applyProtection="0"/>
    <xf numFmtId="0" fontId="9" fillId="45" borderId="0" applyNumberFormat="0" applyBorder="0" applyAlignment="0" applyProtection="0"/>
    <xf numFmtId="0" fontId="9" fillId="30" borderId="0" applyNumberFormat="0" applyBorder="0" applyAlignment="0" applyProtection="0"/>
    <xf numFmtId="0" fontId="9" fillId="29" borderId="0" applyNumberFormat="0" applyBorder="0" applyAlignment="0" applyProtection="0"/>
    <xf numFmtId="0" fontId="9" fillId="28" borderId="0" applyNumberFormat="0" applyBorder="0" applyAlignment="0" applyProtection="0"/>
    <xf numFmtId="0" fontId="9" fillId="27" borderId="0" applyNumberFormat="0" applyBorder="0" applyAlignment="0" applyProtection="0"/>
    <xf numFmtId="0" fontId="9" fillId="46" borderId="0" applyNumberFormat="0" applyBorder="0" applyAlignment="0" applyProtection="0"/>
    <xf numFmtId="0" fontId="9" fillId="45" borderId="0" applyNumberFormat="0" applyBorder="0" applyAlignment="0" applyProtection="0"/>
    <xf numFmtId="0" fontId="9" fillId="30" borderId="0" applyNumberFormat="0" applyBorder="0" applyAlignment="0" applyProtection="0"/>
    <xf numFmtId="0" fontId="9" fillId="29" borderId="0" applyNumberFormat="0" applyBorder="0" applyAlignment="0" applyProtection="0"/>
    <xf numFmtId="0" fontId="9" fillId="28" borderId="0" applyNumberFormat="0" applyBorder="0" applyAlignment="0" applyProtection="0"/>
    <xf numFmtId="0" fontId="9" fillId="27" borderId="0" applyNumberFormat="0" applyBorder="0" applyAlignment="0" applyProtection="0"/>
    <xf numFmtId="0" fontId="76" fillId="0" borderId="0"/>
    <xf numFmtId="0" fontId="82" fillId="0" borderId="16" applyNumberFormat="0" applyFill="0" applyAlignment="0" applyProtection="0"/>
    <xf numFmtId="0" fontId="73" fillId="57" borderId="14" applyNumberFormat="0" applyAlignment="0" applyProtection="0"/>
    <xf numFmtId="0" fontId="83" fillId="56" borderId="13" applyNumberFormat="0" applyAlignment="0" applyProtection="0"/>
    <xf numFmtId="0" fontId="84" fillId="28" borderId="0" applyNumberFormat="0" applyBorder="0" applyAlignment="0" applyProtection="0"/>
    <xf numFmtId="0" fontId="75" fillId="55" borderId="0" applyNumberFormat="0" applyBorder="0" applyAlignment="0" applyProtection="0"/>
    <xf numFmtId="0" fontId="66" fillId="0" borderId="0"/>
    <xf numFmtId="0" fontId="77" fillId="0" borderId="0" applyNumberFormat="0" applyFill="0" applyBorder="0" applyAlignment="0" applyProtection="0"/>
    <xf numFmtId="0" fontId="85" fillId="0" borderId="21" applyNumberFormat="0" applyFont="0" applyFill="0" applyAlignment="0" applyProtection="0"/>
    <xf numFmtId="173" fontId="16" fillId="0" borderId="0" applyFont="0" applyFill="0" applyBorder="0" applyAlignment="0" applyProtection="0"/>
    <xf numFmtId="0" fontId="71" fillId="46" borderId="13" applyNumberFormat="0" applyAlignment="0" applyProtection="0"/>
    <xf numFmtId="0" fontId="70" fillId="0" borderId="22" applyNumberFormat="0" applyFill="0" applyAlignment="0" applyProtection="0"/>
    <xf numFmtId="0" fontId="74" fillId="0" borderId="0" applyNumberFormat="0" applyFill="0" applyBorder="0" applyAlignment="0" applyProtection="0"/>
    <xf numFmtId="0" fontId="83" fillId="56" borderId="13" applyNumberFormat="0" applyAlignment="0" applyProtection="0"/>
    <xf numFmtId="0" fontId="75" fillId="52" borderId="0" applyNumberFormat="0" applyBorder="0" applyAlignment="0" applyProtection="0"/>
    <xf numFmtId="0" fontId="75" fillId="53" borderId="0" applyNumberFormat="0" applyBorder="0" applyAlignment="0" applyProtection="0"/>
    <xf numFmtId="0" fontId="75" fillId="54" borderId="0" applyNumberFormat="0" applyBorder="0" applyAlignment="0" applyProtection="0"/>
    <xf numFmtId="0" fontId="75" fillId="32"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5" fillId="54" borderId="0" applyNumberFormat="0" applyBorder="0" applyAlignment="0" applyProtection="0"/>
    <xf numFmtId="0" fontId="75" fillId="32" borderId="0" applyNumberFormat="0" applyBorder="0" applyAlignment="0" applyProtection="0"/>
    <xf numFmtId="0" fontId="75" fillId="51"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75" fillId="51" borderId="0" applyNumberFormat="0" applyBorder="0" applyAlignment="0" applyProtection="0"/>
    <xf numFmtId="0" fontId="75" fillId="32" borderId="0" applyNumberFormat="0" applyBorder="0" applyAlignment="0" applyProtection="0"/>
    <xf numFmtId="0" fontId="75" fillId="54" borderId="0" applyNumberFormat="0" applyBorder="0" applyAlignment="0" applyProtection="0"/>
    <xf numFmtId="0" fontId="75" fillId="53" borderId="0" applyNumberFormat="0" applyBorder="0" applyAlignment="0" applyProtection="0"/>
    <xf numFmtId="0" fontId="75" fillId="52" borderId="0" applyNumberFormat="0" applyBorder="0" applyAlignment="0" applyProtection="0"/>
    <xf numFmtId="0" fontId="94" fillId="0" borderId="0" applyFill="0">
      <alignment vertical="justify"/>
    </xf>
    <xf numFmtId="0" fontId="2" fillId="0" borderId="0"/>
    <xf numFmtId="0" fontId="2" fillId="0" borderId="0"/>
    <xf numFmtId="0" fontId="1" fillId="0" borderId="0"/>
    <xf numFmtId="0" fontId="1" fillId="0" borderId="0"/>
    <xf numFmtId="0" fontId="1" fillId="0" borderId="0"/>
    <xf numFmtId="41" fontId="17" fillId="0" borderId="0" applyFont="0" applyFill="0" applyBorder="0" applyAlignment="0" applyProtection="0"/>
  </cellStyleXfs>
  <cellXfs count="326">
    <xf numFmtId="0" fontId="0" fillId="0" borderId="0" xfId="0"/>
    <xf numFmtId="0" fontId="45" fillId="0" borderId="0" xfId="22" applyFont="1"/>
    <xf numFmtId="0" fontId="18" fillId="0" borderId="0" xfId="22"/>
    <xf numFmtId="4" fontId="18" fillId="0" borderId="0" xfId="22" applyNumberFormat="1"/>
    <xf numFmtId="0" fontId="46" fillId="0" borderId="0" xfId="22" applyFont="1"/>
    <xf numFmtId="0" fontId="47" fillId="0" borderId="0" xfId="0" applyFont="1"/>
    <xf numFmtId="0" fontId="47" fillId="0" borderId="0" xfId="22" applyFont="1"/>
    <xf numFmtId="0" fontId="47" fillId="0" borderId="0" xfId="22" applyFont="1" applyAlignment="1">
      <alignment vertical="top"/>
    </xf>
    <xf numFmtId="0" fontId="47" fillId="0" borderId="0" xfId="22" applyFont="1" applyAlignment="1">
      <alignment horizontal="right" vertical="top"/>
    </xf>
    <xf numFmtId="0" fontId="47" fillId="0" borderId="0" xfId="22" applyFont="1" applyAlignment="1">
      <alignment vertical="top" wrapText="1"/>
    </xf>
    <xf numFmtId="4" fontId="18" fillId="0" borderId="0" xfId="22" applyNumberFormat="1" applyAlignment="1">
      <alignment horizontal="right"/>
    </xf>
    <xf numFmtId="0" fontId="18" fillId="0" borderId="0" xfId="22" applyAlignment="1">
      <alignment horizontal="right"/>
    </xf>
    <xf numFmtId="0" fontId="47" fillId="0" borderId="11" xfId="22" applyFont="1" applyBorder="1" applyAlignment="1">
      <alignment vertical="top"/>
    </xf>
    <xf numFmtId="0" fontId="47" fillId="0" borderId="11" xfId="22" applyFont="1" applyBorder="1" applyAlignment="1">
      <alignment vertical="top" wrapText="1"/>
    </xf>
    <xf numFmtId="0" fontId="46" fillId="0" borderId="0" xfId="22" applyFont="1" applyAlignment="1">
      <alignment vertical="top" wrapText="1"/>
    </xf>
    <xf numFmtId="4" fontId="45" fillId="0" borderId="0" xfId="22" applyNumberFormat="1" applyFont="1"/>
    <xf numFmtId="0" fontId="48" fillId="0" borderId="0" xfId="0" applyFont="1"/>
    <xf numFmtId="0" fontId="46" fillId="0" borderId="0" xfId="22" applyFont="1" applyAlignment="1">
      <alignment vertical="top"/>
    </xf>
    <xf numFmtId="4" fontId="49" fillId="0" borderId="0" xfId="22" applyNumberFormat="1" applyFont="1" applyAlignment="1">
      <alignment horizontal="right"/>
    </xf>
    <xf numFmtId="0" fontId="49" fillId="0" borderId="0" xfId="22" applyFont="1" applyAlignment="1">
      <alignment horizontal="right"/>
    </xf>
    <xf numFmtId="4" fontId="45" fillId="0" borderId="0" xfId="22" applyNumberFormat="1" applyFont="1" applyAlignment="1">
      <alignment horizontal="right"/>
    </xf>
    <xf numFmtId="0" fontId="45" fillId="0" borderId="0" xfId="22" applyFont="1" applyAlignment="1">
      <alignment horizontal="right"/>
    </xf>
    <xf numFmtId="0" fontId="21" fillId="0" borderId="0" xfId="22" applyFont="1" applyAlignment="1">
      <alignment vertical="top"/>
    </xf>
    <xf numFmtId="0" fontId="21" fillId="0" borderId="0" xfId="22" applyFont="1" applyAlignment="1">
      <alignment vertical="top" wrapText="1"/>
    </xf>
    <xf numFmtId="4" fontId="21" fillId="0" borderId="0" xfId="22" applyNumberFormat="1" applyFont="1" applyAlignment="1">
      <alignment horizontal="right"/>
    </xf>
    <xf numFmtId="0" fontId="21" fillId="0" borderId="0" xfId="22" applyFont="1" applyAlignment="1">
      <alignment horizontal="right"/>
    </xf>
    <xf numFmtId="4" fontId="47" fillId="0" borderId="0" xfId="22" applyNumberFormat="1" applyFont="1" applyAlignment="1">
      <alignment horizontal="right"/>
    </xf>
    <xf numFmtId="4" fontId="47" fillId="0" borderId="0" xfId="0" applyNumberFormat="1" applyFont="1" applyAlignment="1">
      <alignment horizontal="left" vertical="top" wrapText="1" shrinkToFit="1"/>
    </xf>
    <xf numFmtId="4" fontId="47" fillId="0" borderId="11" xfId="22" applyNumberFormat="1" applyFont="1" applyBorder="1" applyAlignment="1">
      <alignment horizontal="right"/>
    </xf>
    <xf numFmtId="0" fontId="47" fillId="0" borderId="11" xfId="22" applyFont="1" applyBorder="1" applyAlignment="1">
      <alignment horizontal="right"/>
    </xf>
    <xf numFmtId="0" fontId="47" fillId="0" borderId="0" xfId="22" applyFont="1" applyAlignment="1">
      <alignment horizontal="right"/>
    </xf>
    <xf numFmtId="4" fontId="46" fillId="0" borderId="0" xfId="22" applyNumberFormat="1" applyFont="1" applyAlignment="1">
      <alignment horizontal="right"/>
    </xf>
    <xf numFmtId="0" fontId="46" fillId="0" borderId="0" xfId="22" applyFont="1" applyAlignment="1">
      <alignment horizontal="right"/>
    </xf>
    <xf numFmtId="0" fontId="18" fillId="0" borderId="0" xfId="22" applyAlignment="1">
      <alignment vertical="top"/>
    </xf>
    <xf numFmtId="0" fontId="18" fillId="0" borderId="0" xfId="22" applyAlignment="1">
      <alignment vertical="top" wrapText="1"/>
    </xf>
    <xf numFmtId="165" fontId="46" fillId="0" borderId="0" xfId="22" applyNumberFormat="1" applyFont="1" applyAlignment="1">
      <alignment horizontal="left" vertical="top"/>
    </xf>
    <xf numFmtId="49" fontId="47" fillId="0" borderId="0" xfId="0" applyNumberFormat="1" applyFont="1" applyAlignment="1">
      <alignment horizontal="left" wrapText="1" shrinkToFit="1"/>
    </xf>
    <xf numFmtId="165" fontId="47" fillId="0" borderId="0" xfId="22" applyNumberFormat="1" applyFont="1" applyAlignment="1">
      <alignment horizontal="left" vertical="top"/>
    </xf>
    <xf numFmtId="0" fontId="47" fillId="0" borderId="0" xfId="22" applyFont="1" applyAlignment="1">
      <alignment horizontal="left" vertical="top" wrapText="1"/>
    </xf>
    <xf numFmtId="0" fontId="47" fillId="0" borderId="12" xfId="22" applyFont="1" applyBorder="1" applyAlignment="1">
      <alignment vertical="top"/>
    </xf>
    <xf numFmtId="0" fontId="47" fillId="0" borderId="12" xfId="22" applyFont="1" applyBorder="1" applyAlignment="1">
      <alignment vertical="top" wrapText="1"/>
    </xf>
    <xf numFmtId="4" fontId="47" fillId="0" borderId="12" xfId="22" applyNumberFormat="1" applyFont="1" applyBorder="1" applyAlignment="1">
      <alignment horizontal="right"/>
    </xf>
    <xf numFmtId="164" fontId="47" fillId="0" borderId="0" xfId="0" applyNumberFormat="1" applyFont="1" applyAlignment="1">
      <alignment horizontal="left" vertical="top" wrapText="1"/>
    </xf>
    <xf numFmtId="170" fontId="47" fillId="0" borderId="0" xfId="22" applyNumberFormat="1" applyFont="1" applyAlignment="1">
      <alignment horizontal="right"/>
    </xf>
    <xf numFmtId="0" fontId="47" fillId="0" borderId="1" xfId="22" applyFont="1" applyBorder="1" applyAlignment="1">
      <alignment vertical="top"/>
    </xf>
    <xf numFmtId="0" fontId="47" fillId="0" borderId="1" xfId="22" applyFont="1" applyBorder="1" applyAlignment="1">
      <alignment vertical="top" wrapText="1"/>
    </xf>
    <xf numFmtId="170" fontId="47" fillId="0" borderId="1" xfId="22" applyNumberFormat="1" applyFont="1" applyBorder="1" applyAlignment="1">
      <alignment horizontal="right"/>
    </xf>
    <xf numFmtId="0" fontId="50" fillId="0" borderId="0" xfId="22" applyFont="1" applyAlignment="1">
      <alignment vertical="top" wrapText="1"/>
    </xf>
    <xf numFmtId="170" fontId="6" fillId="0" borderId="0" xfId="22" applyNumberFormat="1" applyFont="1" applyAlignment="1">
      <alignment horizontal="right"/>
    </xf>
    <xf numFmtId="4" fontId="6" fillId="0" borderId="0" xfId="22" applyNumberFormat="1" applyFont="1" applyAlignment="1">
      <alignment horizontal="right"/>
    </xf>
    <xf numFmtId="164" fontId="6" fillId="0" borderId="0" xfId="0" applyNumberFormat="1" applyFont="1" applyAlignment="1">
      <alignment horizontal="left" vertical="top" wrapText="1"/>
    </xf>
    <xf numFmtId="4" fontId="47" fillId="24" borderId="0" xfId="22" applyNumberFormat="1" applyFont="1" applyFill="1" applyAlignment="1">
      <alignment horizontal="right"/>
    </xf>
    <xf numFmtId="4" fontId="18" fillId="24" borderId="0" xfId="22" applyNumberFormat="1" applyFill="1" applyAlignment="1">
      <alignment horizontal="right"/>
    </xf>
    <xf numFmtId="4" fontId="47" fillId="25" borderId="0" xfId="22" applyNumberFormat="1" applyFont="1" applyFill="1" applyAlignment="1">
      <alignment horizontal="right"/>
    </xf>
    <xf numFmtId="4" fontId="47" fillId="25" borderId="1" xfId="22" applyNumberFormat="1" applyFont="1" applyFill="1" applyBorder="1" applyAlignment="1">
      <alignment horizontal="right"/>
    </xf>
    <xf numFmtId="4" fontId="46" fillId="25" borderId="0" xfId="22" applyNumberFormat="1" applyFont="1" applyFill="1" applyAlignment="1">
      <alignment horizontal="right"/>
    </xf>
    <xf numFmtId="4" fontId="6" fillId="24" borderId="0" xfId="22" applyNumberFormat="1" applyFont="1" applyFill="1" applyAlignment="1">
      <alignment horizontal="right"/>
    </xf>
    <xf numFmtId="4" fontId="47" fillId="25" borderId="12" xfId="22" applyNumberFormat="1" applyFont="1" applyFill="1" applyBorder="1" applyAlignment="1">
      <alignment horizontal="right"/>
    </xf>
    <xf numFmtId="4" fontId="47" fillId="25" borderId="11" xfId="22" applyNumberFormat="1" applyFont="1" applyFill="1" applyBorder="1" applyAlignment="1">
      <alignment horizontal="right"/>
    </xf>
    <xf numFmtId="0" fontId="18" fillId="25" borderId="0" xfId="0" applyFont="1" applyFill="1"/>
    <xf numFmtId="0" fontId="18" fillId="24" borderId="0" xfId="0" applyFont="1" applyFill="1"/>
    <xf numFmtId="9" fontId="45" fillId="0" borderId="0" xfId="22" applyNumberFormat="1" applyFont="1"/>
    <xf numFmtId="0" fontId="52" fillId="0" borderId="0" xfId="22" applyFont="1"/>
    <xf numFmtId="4" fontId="51" fillId="24" borderId="0" xfId="22" applyNumberFormat="1" applyFont="1" applyFill="1" applyAlignment="1">
      <alignment horizontal="right"/>
    </xf>
    <xf numFmtId="0" fontId="0" fillId="24" borderId="0" xfId="0" applyFill="1"/>
    <xf numFmtId="0" fontId="47" fillId="0" borderId="0" xfId="22" applyFont="1" applyAlignment="1">
      <alignment wrapText="1"/>
    </xf>
    <xf numFmtId="4" fontId="46" fillId="24" borderId="0" xfId="22" applyNumberFormat="1" applyFont="1" applyFill="1" applyAlignment="1">
      <alignment horizontal="right"/>
    </xf>
    <xf numFmtId="0" fontId="18" fillId="0" borderId="1" xfId="22" applyBorder="1"/>
    <xf numFmtId="164" fontId="53" fillId="0" borderId="0" xfId="0" applyNumberFormat="1" applyFont="1" applyAlignment="1">
      <alignment horizontal="left" vertical="top" wrapText="1"/>
    </xf>
    <xf numFmtId="4" fontId="47" fillId="24" borderId="0" xfId="22" applyNumberFormat="1" applyFont="1" applyFill="1"/>
    <xf numFmtId="0" fontId="47" fillId="24" borderId="0" xfId="22" applyFont="1" applyFill="1"/>
    <xf numFmtId="4" fontId="46" fillId="24" borderId="0" xfId="22" applyNumberFormat="1" applyFont="1" applyFill="1"/>
    <xf numFmtId="0" fontId="13" fillId="0" borderId="0" xfId="22" applyFont="1"/>
    <xf numFmtId="0" fontId="13" fillId="0" borderId="0" xfId="22" applyFont="1" applyAlignment="1">
      <alignment horizontal="right"/>
    </xf>
    <xf numFmtId="0" fontId="14" fillId="0" borderId="0" xfId="0" applyFont="1"/>
    <xf numFmtId="4" fontId="13" fillId="24" borderId="0" xfId="22" applyNumberFormat="1" applyFont="1" applyFill="1" applyAlignment="1">
      <alignment horizontal="right"/>
    </xf>
    <xf numFmtId="4" fontId="47" fillId="24" borderId="12" xfId="22" applyNumberFormat="1" applyFont="1" applyFill="1" applyBorder="1" applyAlignment="1">
      <alignment horizontal="right"/>
    </xf>
    <xf numFmtId="166" fontId="47" fillId="24" borderId="0" xfId="0" applyNumberFormat="1" applyFont="1" applyFill="1" applyAlignment="1">
      <alignment horizontal="left"/>
    </xf>
    <xf numFmtId="0" fontId="12" fillId="0" borderId="0" xfId="22" applyFont="1" applyAlignment="1">
      <alignment vertical="top"/>
    </xf>
    <xf numFmtId="0" fontId="12" fillId="0" borderId="0" xfId="22" applyFont="1" applyAlignment="1">
      <alignment vertical="top" wrapText="1"/>
    </xf>
    <xf numFmtId="4" fontId="12" fillId="0" borderId="0" xfId="22" applyNumberFormat="1" applyFont="1" applyAlignment="1">
      <alignment horizontal="right"/>
    </xf>
    <xf numFmtId="0" fontId="54" fillId="0" borderId="0" xfId="22" applyFont="1"/>
    <xf numFmtId="0" fontId="54" fillId="0" borderId="0" xfId="22" applyFont="1" applyAlignment="1">
      <alignment horizontal="right"/>
    </xf>
    <xf numFmtId="0" fontId="55" fillId="0" borderId="0" xfId="0" applyFont="1"/>
    <xf numFmtId="0" fontId="6" fillId="0" borderId="0" xfId="22" applyFont="1" applyAlignment="1">
      <alignment vertical="top"/>
    </xf>
    <xf numFmtId="0" fontId="6" fillId="0" borderId="0" xfId="22" applyFont="1"/>
    <xf numFmtId="0" fontId="6" fillId="0" borderId="0" xfId="22" applyFont="1" applyAlignment="1">
      <alignment vertical="top" wrapText="1"/>
    </xf>
    <xf numFmtId="4" fontId="6" fillId="25" borderId="0" xfId="22" applyNumberFormat="1" applyFont="1" applyFill="1" applyAlignment="1">
      <alignment horizontal="right"/>
    </xf>
    <xf numFmtId="4" fontId="12" fillId="25" borderId="0" xfId="22" applyNumberFormat="1" applyFont="1" applyFill="1" applyAlignment="1">
      <alignment horizontal="right"/>
    </xf>
    <xf numFmtId="0" fontId="13" fillId="0" borderId="0" xfId="22" applyFont="1" applyAlignment="1">
      <alignment vertical="top"/>
    </xf>
    <xf numFmtId="0" fontId="13" fillId="0" borderId="0" xfId="22" applyFont="1" applyAlignment="1">
      <alignment vertical="top" wrapText="1"/>
    </xf>
    <xf numFmtId="4" fontId="13" fillId="0" borderId="0" xfId="22" applyNumberFormat="1" applyFont="1" applyAlignment="1">
      <alignment horizontal="right"/>
    </xf>
    <xf numFmtId="170" fontId="47" fillId="24" borderId="0" xfId="22" applyNumberFormat="1" applyFont="1" applyFill="1" applyAlignment="1">
      <alignment horizontal="right"/>
    </xf>
    <xf numFmtId="0" fontId="4" fillId="0" borderId="0" xfId="22" applyFont="1" applyAlignment="1">
      <alignment vertical="top" wrapText="1"/>
    </xf>
    <xf numFmtId="0" fontId="5" fillId="0" borderId="0" xfId="22" applyFont="1" applyAlignment="1">
      <alignment vertical="top" wrapText="1"/>
    </xf>
    <xf numFmtId="0" fontId="56" fillId="0" borderId="0" xfId="22" applyFont="1" applyAlignment="1">
      <alignment vertical="top"/>
    </xf>
    <xf numFmtId="164" fontId="56" fillId="0" borderId="0" xfId="0" applyNumberFormat="1" applyFont="1" applyAlignment="1">
      <alignment horizontal="left" vertical="top" wrapText="1"/>
    </xf>
    <xf numFmtId="0" fontId="56" fillId="0" borderId="0" xfId="22" applyFont="1"/>
    <xf numFmtId="170" fontId="56" fillId="0" borderId="0" xfId="22" applyNumberFormat="1" applyFont="1" applyAlignment="1">
      <alignment horizontal="right"/>
    </xf>
    <xf numFmtId="4" fontId="56" fillId="25" borderId="0" xfId="22" applyNumberFormat="1" applyFont="1" applyFill="1" applyAlignment="1">
      <alignment horizontal="right"/>
    </xf>
    <xf numFmtId="0" fontId="57" fillId="0" borderId="0" xfId="22" applyFont="1"/>
    <xf numFmtId="4" fontId="57" fillId="24" borderId="0" xfId="22" applyNumberFormat="1" applyFont="1" applyFill="1" applyAlignment="1">
      <alignment horizontal="right"/>
    </xf>
    <xf numFmtId="0" fontId="57" fillId="0" borderId="0" xfId="22" applyFont="1" applyAlignment="1">
      <alignment vertical="top"/>
    </xf>
    <xf numFmtId="0" fontId="56" fillId="0" borderId="0" xfId="22" applyFont="1" applyAlignment="1">
      <alignment vertical="top" wrapText="1"/>
    </xf>
    <xf numFmtId="170" fontId="57" fillId="0" borderId="0" xfId="22" applyNumberFormat="1" applyFont="1" applyAlignment="1">
      <alignment horizontal="right"/>
    </xf>
    <xf numFmtId="4" fontId="57" fillId="25" borderId="0" xfId="22" applyNumberFormat="1" applyFont="1" applyFill="1" applyAlignment="1">
      <alignment horizontal="right"/>
    </xf>
    <xf numFmtId="0" fontId="56" fillId="0" borderId="11" xfId="22" applyFont="1" applyBorder="1" applyAlignment="1">
      <alignment vertical="top"/>
    </xf>
    <xf numFmtId="0" fontId="56" fillId="0" borderId="11" xfId="22" applyFont="1" applyBorder="1" applyAlignment="1">
      <alignment vertical="top" wrapText="1"/>
    </xf>
    <xf numFmtId="0" fontId="56" fillId="0" borderId="11" xfId="22" applyFont="1" applyBorder="1"/>
    <xf numFmtId="4" fontId="56" fillId="0" borderId="11" xfId="22" applyNumberFormat="1" applyFont="1" applyBorder="1" applyAlignment="1">
      <alignment horizontal="right"/>
    </xf>
    <xf numFmtId="4" fontId="56" fillId="25" borderId="11" xfId="22" applyNumberFormat="1" applyFont="1" applyFill="1" applyBorder="1" applyAlignment="1">
      <alignment horizontal="right"/>
    </xf>
    <xf numFmtId="0" fontId="59" fillId="0" borderId="0" xfId="0" applyFont="1" applyAlignment="1">
      <alignment vertical="top" wrapText="1"/>
    </xf>
    <xf numFmtId="4" fontId="46" fillId="0" borderId="0" xfId="22" applyNumberFormat="1" applyFont="1" applyAlignment="1">
      <alignment horizontal="center"/>
    </xf>
    <xf numFmtId="4" fontId="47" fillId="0" borderId="0" xfId="22" applyNumberFormat="1" applyFont="1" applyAlignment="1">
      <alignment horizontal="center"/>
    </xf>
    <xf numFmtId="3" fontId="47" fillId="24" borderId="0" xfId="22" applyNumberFormat="1" applyFont="1" applyFill="1" applyAlignment="1">
      <alignment horizontal="center"/>
    </xf>
    <xf numFmtId="3" fontId="18" fillId="24" borderId="0" xfId="22" applyNumberFormat="1" applyFill="1" applyAlignment="1">
      <alignment horizontal="center"/>
    </xf>
    <xf numFmtId="4" fontId="47" fillId="0" borderId="1" xfId="22" applyNumberFormat="1" applyFont="1" applyBorder="1" applyAlignment="1">
      <alignment horizontal="center"/>
    </xf>
    <xf numFmtId="4" fontId="18" fillId="0" borderId="0" xfId="22" applyNumberFormat="1" applyAlignment="1">
      <alignment horizontal="center"/>
    </xf>
    <xf numFmtId="0" fontId="46" fillId="0" borderId="0" xfId="22" applyFont="1" applyAlignment="1">
      <alignment horizontal="center"/>
    </xf>
    <xf numFmtId="0" fontId="47" fillId="0" borderId="0" xfId="22" applyFont="1" applyAlignment="1">
      <alignment horizontal="center"/>
    </xf>
    <xf numFmtId="0" fontId="47" fillId="0" borderId="1" xfId="22" applyFont="1" applyBorder="1" applyAlignment="1">
      <alignment horizontal="center"/>
    </xf>
    <xf numFmtId="0" fontId="18" fillId="0" borderId="0" xfId="22" applyAlignment="1">
      <alignment horizontal="center"/>
    </xf>
    <xf numFmtId="0" fontId="18" fillId="0" borderId="0" xfId="0" applyFont="1" applyAlignment="1">
      <alignment horizontal="center"/>
    </xf>
    <xf numFmtId="0" fontId="47" fillId="0" borderId="11" xfId="22" applyFont="1" applyBorder="1" applyAlignment="1">
      <alignment horizontal="center"/>
    </xf>
    <xf numFmtId="4" fontId="47" fillId="24" borderId="0" xfId="22" applyNumberFormat="1" applyFont="1" applyFill="1" applyAlignment="1">
      <alignment horizontal="center"/>
    </xf>
    <xf numFmtId="4" fontId="18" fillId="24" borderId="0" xfId="22" applyNumberFormat="1" applyFill="1" applyAlignment="1">
      <alignment horizontal="center"/>
    </xf>
    <xf numFmtId="4" fontId="47" fillId="0" borderId="11" xfId="22" applyNumberFormat="1" applyFont="1" applyBorder="1" applyAlignment="1">
      <alignment horizontal="center"/>
    </xf>
    <xf numFmtId="0" fontId="61" fillId="0" borderId="0" xfId="22" applyFont="1" applyAlignment="1">
      <alignment vertical="top" wrapText="1"/>
    </xf>
    <xf numFmtId="172" fontId="59" fillId="0" borderId="0" xfId="81" applyNumberFormat="1" applyFont="1" applyAlignment="1">
      <alignment vertical="top" wrapText="1"/>
    </xf>
    <xf numFmtId="164" fontId="58" fillId="0" borderId="0" xfId="0" applyNumberFormat="1" applyFont="1" applyAlignment="1">
      <alignment horizontal="left" vertical="top" wrapText="1"/>
    </xf>
    <xf numFmtId="0" fontId="64" fillId="0" borderId="0" xfId="22" applyFont="1"/>
    <xf numFmtId="4" fontId="13" fillId="24" borderId="0" xfId="22" applyNumberFormat="1" applyFont="1" applyFill="1" applyAlignment="1">
      <alignment horizontal="center"/>
    </xf>
    <xf numFmtId="4" fontId="6" fillId="24" borderId="0" xfId="22" applyNumberFormat="1" applyFont="1" applyFill="1" applyAlignment="1">
      <alignment horizontal="center"/>
    </xf>
    <xf numFmtId="4" fontId="47" fillId="0" borderId="0" xfId="22" applyNumberFormat="1" applyFont="1" applyAlignment="1">
      <alignment vertical="top" wrapText="1"/>
    </xf>
    <xf numFmtId="0" fontId="49" fillId="0" borderId="0" xfId="22" applyFont="1" applyAlignment="1">
      <alignment horizontal="center"/>
    </xf>
    <xf numFmtId="4" fontId="49" fillId="0" borderId="0" xfId="22" applyNumberFormat="1" applyFont="1" applyAlignment="1">
      <alignment horizontal="center"/>
    </xf>
    <xf numFmtId="0" fontId="21" fillId="0" borderId="0" xfId="22" applyFont="1" applyAlignment="1">
      <alignment horizontal="center"/>
    </xf>
    <xf numFmtId="4" fontId="21" fillId="0" borderId="0" xfId="22" applyNumberFormat="1" applyFont="1" applyAlignment="1">
      <alignment horizontal="center"/>
    </xf>
    <xf numFmtId="4" fontId="47" fillId="24" borderId="11" xfId="22" applyNumberFormat="1" applyFont="1" applyFill="1" applyBorder="1" applyAlignment="1">
      <alignment horizontal="center"/>
    </xf>
    <xf numFmtId="0" fontId="59" fillId="0" borderId="0" xfId="82" applyFont="1"/>
    <xf numFmtId="177" fontId="59" fillId="0" borderId="0" xfId="82" applyNumberFormat="1" applyFont="1" applyAlignment="1">
      <alignment horizontal="right"/>
    </xf>
    <xf numFmtId="0" fontId="90" fillId="0" borderId="0" xfId="22" applyFont="1" applyAlignment="1">
      <alignment horizontal="right"/>
    </xf>
    <xf numFmtId="0" fontId="90" fillId="0" borderId="0" xfId="22" applyFont="1"/>
    <xf numFmtId="0" fontId="59" fillId="0" borderId="0" xfId="82" applyFont="1" applyAlignment="1">
      <alignment horizontal="center" vertical="top"/>
    </xf>
    <xf numFmtId="0" fontId="59" fillId="0" borderId="0" xfId="82" applyFont="1" applyAlignment="1">
      <alignment vertical="top"/>
    </xf>
    <xf numFmtId="1" fontId="59" fillId="0" borderId="0" xfId="82" applyNumberFormat="1" applyFont="1" applyAlignment="1">
      <alignment horizontal="center"/>
    </xf>
    <xf numFmtId="4" fontId="59" fillId="0" borderId="0" xfId="99" applyNumberFormat="1" applyFont="1" applyAlignment="1">
      <alignment horizontal="right"/>
    </xf>
    <xf numFmtId="0" fontId="91" fillId="0" borderId="0" xfId="82" applyFont="1" applyAlignment="1">
      <alignment vertical="top"/>
    </xf>
    <xf numFmtId="0" fontId="59" fillId="0" borderId="0" xfId="82" applyFont="1" applyAlignment="1">
      <alignment vertical="top" wrapText="1"/>
    </xf>
    <xf numFmtId="4" fontId="59" fillId="0" borderId="0" xfId="82" applyNumberFormat="1" applyFont="1" applyAlignment="1">
      <alignment horizontal="right"/>
    </xf>
    <xf numFmtId="0" fontId="90" fillId="0" borderId="0" xfId="0" applyFont="1"/>
    <xf numFmtId="0" fontId="59" fillId="0" borderId="0" xfId="82" applyFont="1" applyAlignment="1">
      <alignment horizontal="justify" vertical="top" wrapText="1"/>
    </xf>
    <xf numFmtId="0" fontId="92" fillId="0" borderId="0" xfId="82" applyFont="1" applyAlignment="1">
      <alignment horizontal="center"/>
    </xf>
    <xf numFmtId="0" fontId="90" fillId="0" borderId="0" xfId="22" applyFont="1" applyAlignment="1">
      <alignment vertical="top"/>
    </xf>
    <xf numFmtId="0" fontId="90" fillId="0" borderId="0" xfId="22" applyFont="1" applyAlignment="1">
      <alignment vertical="top" wrapText="1"/>
    </xf>
    <xf numFmtId="4" fontId="90" fillId="0" borderId="0" xfId="22" applyNumberFormat="1" applyFont="1" applyAlignment="1">
      <alignment horizontal="right"/>
    </xf>
    <xf numFmtId="177" fontId="59" fillId="25" borderId="0" xfId="82" applyNumberFormat="1" applyFont="1" applyFill="1" applyAlignment="1">
      <alignment horizontal="right"/>
    </xf>
    <xf numFmtId="0" fontId="45" fillId="0" borderId="24" xfId="22" applyFont="1" applyBorder="1"/>
    <xf numFmtId="0" fontId="45" fillId="0" borderId="25" xfId="22" applyFont="1" applyBorder="1"/>
    <xf numFmtId="4" fontId="45" fillId="24" borderId="26" xfId="22" applyNumberFormat="1" applyFont="1" applyFill="1" applyBorder="1" applyAlignment="1">
      <alignment horizontal="right"/>
    </xf>
    <xf numFmtId="4" fontId="45" fillId="24" borderId="0" xfId="22" applyNumberFormat="1" applyFont="1" applyFill="1" applyAlignment="1">
      <alignment horizontal="right"/>
    </xf>
    <xf numFmtId="4" fontId="45" fillId="0" borderId="25" xfId="22" applyNumberFormat="1" applyFont="1" applyBorder="1"/>
    <xf numFmtId="0" fontId="47" fillId="0" borderId="27" xfId="22" applyFont="1" applyBorder="1" applyAlignment="1">
      <alignment vertical="top"/>
    </xf>
    <xf numFmtId="0" fontId="47" fillId="0" borderId="27" xfId="22" applyFont="1" applyBorder="1" applyAlignment="1">
      <alignment horizontal="right" vertical="top"/>
    </xf>
    <xf numFmtId="0" fontId="47" fillId="0" borderId="27" xfId="22" applyFont="1" applyBorder="1" applyAlignment="1">
      <alignment vertical="top" wrapText="1"/>
    </xf>
    <xf numFmtId="0" fontId="47" fillId="24" borderId="27" xfId="22" applyFont="1" applyFill="1" applyBorder="1"/>
    <xf numFmtId="49" fontId="59" fillId="0" borderId="0" xfId="83" applyNumberFormat="1" applyFont="1" applyAlignment="1">
      <alignment horizontal="left" vertical="top" wrapText="1"/>
    </xf>
    <xf numFmtId="0" fontId="59" fillId="0" borderId="0" xfId="83" applyFont="1" applyAlignment="1">
      <alignment horizontal="left" vertical="top" wrapText="1"/>
    </xf>
    <xf numFmtId="0" fontId="59" fillId="0" borderId="0" xfId="83" applyFont="1" applyAlignment="1">
      <alignment horizontal="center" vertical="top"/>
    </xf>
    <xf numFmtId="4" fontId="59" fillId="0" borderId="0" xfId="83" applyNumberFormat="1" applyFont="1" applyAlignment="1">
      <alignment horizontal="right" vertical="top"/>
    </xf>
    <xf numFmtId="178" fontId="59" fillId="0" borderId="0" xfId="83" quotePrefix="1" applyNumberFormat="1" applyFont="1" applyAlignment="1">
      <alignment horizontal="center" vertical="justify"/>
    </xf>
    <xf numFmtId="0" fontId="89" fillId="0" borderId="0" xfId="83" applyFont="1" applyAlignment="1">
      <alignment vertical="justify" wrapText="1"/>
    </xf>
    <xf numFmtId="4" fontId="59" fillId="0" borderId="0" xfId="83" applyNumberFormat="1" applyFont="1" applyAlignment="1">
      <alignment vertical="top"/>
    </xf>
    <xf numFmtId="178" fontId="59" fillId="0" borderId="0" xfId="83" applyNumberFormat="1" applyFont="1" applyAlignment="1">
      <alignment horizontal="center" vertical="justify"/>
    </xf>
    <xf numFmtId="0" fontId="59" fillId="0" borderId="0" xfId="83" applyFont="1" applyAlignment="1">
      <alignment vertical="top" wrapText="1"/>
    </xf>
    <xf numFmtId="0" fontId="58" fillId="0" borderId="0" xfId="0" applyFont="1"/>
    <xf numFmtId="0" fontId="0" fillId="0" borderId="0" xfId="0" applyAlignment="1">
      <alignment horizontal="center"/>
    </xf>
    <xf numFmtId="179" fontId="59" fillId="0" borderId="0" xfId="83" applyNumberFormat="1" applyFont="1" applyAlignment="1">
      <alignment horizontal="center" vertical="top"/>
    </xf>
    <xf numFmtId="3" fontId="59" fillId="0" borderId="0" xfId="83" applyNumberFormat="1" applyFont="1" applyAlignment="1">
      <alignment horizontal="center" vertical="top"/>
    </xf>
    <xf numFmtId="0" fontId="58" fillId="0" borderId="0" xfId="0" applyFont="1" applyAlignment="1">
      <alignment horizontal="center"/>
    </xf>
    <xf numFmtId="178" fontId="89" fillId="0" borderId="0" xfId="83" applyNumberFormat="1" applyFont="1" applyAlignment="1">
      <alignment horizontal="center" vertical="center"/>
    </xf>
    <xf numFmtId="178" fontId="89" fillId="0" borderId="0" xfId="83" applyNumberFormat="1" applyFont="1" applyAlignment="1">
      <alignment horizontal="left" vertical="center"/>
    </xf>
    <xf numFmtId="0" fontId="89" fillId="0" borderId="0" xfId="83" applyFont="1" applyAlignment="1">
      <alignment horizontal="center" vertical="center"/>
    </xf>
    <xf numFmtId="4" fontId="59" fillId="0" borderId="0" xfId="83" applyNumberFormat="1" applyFont="1" applyAlignment="1">
      <alignment horizontal="center" vertical="center"/>
    </xf>
    <xf numFmtId="4" fontId="59" fillId="25" borderId="0" xfId="83" applyNumberFormat="1" applyFont="1" applyFill="1" applyAlignment="1">
      <alignment vertical="top"/>
    </xf>
    <xf numFmtId="4" fontId="89" fillId="25" borderId="0" xfId="83" applyNumberFormat="1" applyFont="1" applyFill="1" applyAlignment="1">
      <alignment vertical="center"/>
    </xf>
    <xf numFmtId="0" fontId="89" fillId="0" borderId="23" xfId="83" applyFont="1" applyBorder="1" applyAlignment="1">
      <alignment horizontal="center" vertical="center" wrapText="1"/>
    </xf>
    <xf numFmtId="0" fontId="89" fillId="0" borderId="23" xfId="83" applyFont="1" applyBorder="1" applyAlignment="1">
      <alignment horizontal="center" vertical="center"/>
    </xf>
    <xf numFmtId="1" fontId="89" fillId="0" borderId="23" xfId="83" applyNumberFormat="1" applyFont="1" applyBorder="1" applyAlignment="1">
      <alignment horizontal="center" vertical="center" wrapText="1"/>
    </xf>
    <xf numFmtId="4" fontId="89" fillId="0" borderId="23" xfId="83" applyNumberFormat="1" applyFont="1" applyBorder="1" applyAlignment="1">
      <alignment horizontal="center" vertical="center" wrapText="1"/>
    </xf>
    <xf numFmtId="0" fontId="58" fillId="0" borderId="1" xfId="0" applyFont="1" applyBorder="1"/>
    <xf numFmtId="0" fontId="58" fillId="0" borderId="1" xfId="0" applyFont="1" applyBorder="1" applyAlignment="1">
      <alignment horizontal="center"/>
    </xf>
    <xf numFmtId="0" fontId="0" fillId="0" borderId="1" xfId="0" applyBorder="1" applyAlignment="1">
      <alignment horizontal="center"/>
    </xf>
    <xf numFmtId="0" fontId="0" fillId="0" borderId="1" xfId="0" applyBorder="1"/>
    <xf numFmtId="0" fontId="58" fillId="0" borderId="0" xfId="0" applyFont="1" applyAlignment="1">
      <alignment wrapText="1"/>
    </xf>
    <xf numFmtId="0" fontId="58" fillId="0" borderId="1" xfId="0" applyFont="1" applyBorder="1" applyAlignment="1">
      <alignment wrapText="1"/>
    </xf>
    <xf numFmtId="0" fontId="0" fillId="25" borderId="0" xfId="0" applyFill="1"/>
    <xf numFmtId="0" fontId="0" fillId="25" borderId="1" xfId="0" applyFill="1" applyBorder="1"/>
    <xf numFmtId="0" fontId="92" fillId="0" borderId="0" xfId="22" applyFont="1" applyAlignment="1">
      <alignment vertical="top" wrapText="1"/>
    </xf>
    <xf numFmtId="0" fontId="47" fillId="24" borderId="0" xfId="22" applyFont="1" applyFill="1" applyAlignment="1">
      <alignment horizontal="left" vertical="top" wrapText="1"/>
    </xf>
    <xf numFmtId="0" fontId="12" fillId="0" borderId="0" xfId="22" applyFont="1" applyAlignment="1">
      <alignment horizontal="center"/>
    </xf>
    <xf numFmtId="0" fontId="6" fillId="0" borderId="0" xfId="22" applyFont="1" applyAlignment="1">
      <alignment horizontal="center"/>
    </xf>
    <xf numFmtId="0" fontId="13" fillId="0" borderId="0" xfId="22" applyFont="1" applyAlignment="1">
      <alignment horizontal="center"/>
    </xf>
    <xf numFmtId="170" fontId="6" fillId="24" borderId="0" xfId="22" applyNumberFormat="1" applyFont="1" applyFill="1" applyAlignment="1">
      <alignment horizontal="right"/>
    </xf>
    <xf numFmtId="0" fontId="47" fillId="24" borderId="0" xfId="22" applyFont="1" applyFill="1" applyAlignment="1">
      <alignment horizontal="center"/>
    </xf>
    <xf numFmtId="0" fontId="47" fillId="0" borderId="12" xfId="22" applyFont="1" applyBorder="1" applyAlignment="1">
      <alignment horizontal="center"/>
    </xf>
    <xf numFmtId="0" fontId="6" fillId="0" borderId="0" xfId="22" applyFont="1" applyAlignment="1">
      <alignment horizontal="left" vertical="top" wrapText="1"/>
    </xf>
    <xf numFmtId="0" fontId="96" fillId="0" borderId="0" xfId="22" applyFont="1" applyAlignment="1">
      <alignment vertical="top" wrapText="1"/>
    </xf>
    <xf numFmtId="0" fontId="95" fillId="0" borderId="0" xfId="82" applyFont="1" applyAlignment="1">
      <alignment horizontal="center" vertical="top"/>
    </xf>
    <xf numFmtId="0" fontId="90" fillId="0" borderId="0" xfId="82" applyFont="1" applyAlignment="1">
      <alignment vertical="top"/>
    </xf>
    <xf numFmtId="0" fontId="47" fillId="0" borderId="0" xfId="0" applyFont="1" applyAlignment="1">
      <alignment wrapText="1"/>
    </xf>
    <xf numFmtId="4" fontId="90" fillId="0" borderId="0" xfId="82" applyNumberFormat="1" applyFont="1" applyAlignment="1">
      <alignment vertical="top"/>
    </xf>
    <xf numFmtId="0" fontId="36" fillId="0" borderId="0" xfId="0" applyFont="1" applyAlignment="1">
      <alignment vertical="center"/>
    </xf>
    <xf numFmtId="0" fontId="36" fillId="0" borderId="0" xfId="0" applyFont="1" applyAlignment="1">
      <alignment vertical="center" wrapText="1"/>
    </xf>
    <xf numFmtId="0" fontId="36" fillId="0" borderId="0" xfId="0" applyFont="1" applyAlignment="1">
      <alignment horizontal="center" vertical="center"/>
    </xf>
    <xf numFmtId="180" fontId="36" fillId="0" borderId="0" xfId="0" applyNumberFormat="1" applyFont="1" applyAlignment="1">
      <alignment horizontal="center" vertical="center"/>
    </xf>
    <xf numFmtId="4" fontId="36" fillId="0" borderId="0" xfId="0" applyNumberFormat="1" applyFont="1" applyAlignment="1">
      <alignment horizontal="right" vertical="center"/>
    </xf>
    <xf numFmtId="0" fontId="36" fillId="0" borderId="0" xfId="0" applyFont="1"/>
    <xf numFmtId="4" fontId="47" fillId="0" borderId="0" xfId="0" applyNumberFormat="1" applyFont="1" applyAlignment="1">
      <alignment wrapText="1"/>
    </xf>
    <xf numFmtId="0" fontId="47" fillId="0" borderId="0" xfId="0" applyFont="1" applyAlignment="1">
      <alignment horizontal="center" wrapText="1"/>
    </xf>
    <xf numFmtId="180" fontId="47" fillId="0" borderId="0" xfId="0" applyNumberFormat="1" applyFont="1" applyAlignment="1">
      <alignment horizontal="center" wrapText="1"/>
    </xf>
    <xf numFmtId="4" fontId="47" fillId="25" borderId="0" xfId="0" applyNumberFormat="1" applyFont="1" applyFill="1" applyAlignment="1">
      <alignment wrapText="1"/>
    </xf>
    <xf numFmtId="4" fontId="36" fillId="25" borderId="0" xfId="0" applyNumberFormat="1" applyFont="1" applyFill="1" applyAlignment="1">
      <alignment horizontal="right" vertical="center"/>
    </xf>
    <xf numFmtId="4" fontId="46" fillId="25" borderId="0" xfId="0" applyNumberFormat="1" applyFont="1" applyFill="1" applyAlignment="1">
      <alignment wrapText="1"/>
    </xf>
    <xf numFmtId="0" fontId="47" fillId="0" borderId="1" xfId="0" applyFont="1" applyBorder="1" applyAlignment="1">
      <alignment wrapText="1"/>
    </xf>
    <xf numFmtId="0" fontId="47" fillId="0" borderId="1" xfId="0" applyFont="1" applyBorder="1" applyAlignment="1">
      <alignment horizontal="center" wrapText="1"/>
    </xf>
    <xf numFmtId="180" fontId="47" fillId="0" borderId="1" xfId="0" applyNumberFormat="1" applyFont="1" applyBorder="1" applyAlignment="1">
      <alignment horizontal="center" wrapText="1"/>
    </xf>
    <xf numFmtId="4" fontId="47" fillId="0" borderId="1" xfId="0" applyNumberFormat="1" applyFont="1" applyBorder="1" applyAlignment="1">
      <alignment wrapText="1"/>
    </xf>
    <xf numFmtId="4" fontId="47" fillId="25" borderId="1" xfId="0" applyNumberFormat="1" applyFont="1" applyFill="1" applyBorder="1" applyAlignment="1">
      <alignment wrapText="1"/>
    </xf>
    <xf numFmtId="0" fontId="46" fillId="24" borderId="0" xfId="0" applyFont="1" applyFill="1" applyAlignment="1">
      <alignment wrapText="1"/>
    </xf>
    <xf numFmtId="0" fontId="46" fillId="24" borderId="0" xfId="0" applyFont="1" applyFill="1" applyAlignment="1">
      <alignment horizontal="center" wrapText="1"/>
    </xf>
    <xf numFmtId="180" fontId="46" fillId="24" borderId="0" xfId="0" applyNumberFormat="1" applyFont="1" applyFill="1" applyAlignment="1">
      <alignment horizontal="center" wrapText="1"/>
    </xf>
    <xf numFmtId="4" fontId="46" fillId="24" borderId="0" xfId="0" applyNumberFormat="1" applyFont="1" applyFill="1" applyAlignment="1">
      <alignment wrapText="1"/>
    </xf>
    <xf numFmtId="4" fontId="36" fillId="24" borderId="0" xfId="0" applyNumberFormat="1" applyFont="1" applyFill="1" applyAlignment="1">
      <alignment horizontal="right" vertical="center"/>
    </xf>
    <xf numFmtId="0" fontId="46" fillId="60" borderId="28" xfId="0" applyFont="1" applyFill="1" applyBorder="1" applyAlignment="1">
      <alignment wrapText="1"/>
    </xf>
    <xf numFmtId="0" fontId="46" fillId="60" borderId="29" xfId="0" applyFont="1" applyFill="1" applyBorder="1" applyAlignment="1">
      <alignment wrapText="1"/>
    </xf>
    <xf numFmtId="0" fontId="46" fillId="60" borderId="29" xfId="0" applyFont="1" applyFill="1" applyBorder="1" applyAlignment="1">
      <alignment horizontal="center" wrapText="1"/>
    </xf>
    <xf numFmtId="180" fontId="46" fillId="60" borderId="29" xfId="0" applyNumberFormat="1" applyFont="1" applyFill="1" applyBorder="1" applyAlignment="1">
      <alignment horizontal="center" wrapText="1"/>
    </xf>
    <xf numFmtId="4" fontId="46" fillId="60" borderId="29" xfId="0" applyNumberFormat="1" applyFont="1" applyFill="1" applyBorder="1" applyAlignment="1">
      <alignment wrapText="1"/>
    </xf>
    <xf numFmtId="4" fontId="46" fillId="25" borderId="30" xfId="0" applyNumberFormat="1" applyFont="1" applyFill="1" applyBorder="1" applyAlignment="1">
      <alignment wrapText="1"/>
    </xf>
    <xf numFmtId="0" fontId="90" fillId="0" borderId="0" xfId="0" applyFont="1" applyAlignment="1">
      <alignment vertical="center"/>
    </xf>
    <xf numFmtId="0" fontId="89" fillId="0" borderId="23" xfId="0" applyFont="1" applyBorder="1" applyAlignment="1">
      <alignment horizontal="center" vertical="center" wrapText="1"/>
    </xf>
    <xf numFmtId="0" fontId="89" fillId="0" borderId="23" xfId="0" applyFont="1" applyBorder="1" applyAlignment="1">
      <alignment horizontal="center" vertical="center"/>
    </xf>
    <xf numFmtId="1" fontId="89" fillId="0" borderId="23" xfId="0" applyNumberFormat="1" applyFont="1" applyBorder="1" applyAlignment="1">
      <alignment horizontal="center" vertical="center" wrapText="1"/>
    </xf>
    <xf numFmtId="4" fontId="89" fillId="25" borderId="23" xfId="0" applyNumberFormat="1" applyFont="1" applyFill="1" applyBorder="1" applyAlignment="1">
      <alignment horizontal="center" vertical="center" wrapText="1"/>
    </xf>
    <xf numFmtId="4" fontId="89" fillId="0" borderId="23" xfId="0" applyNumberFormat="1" applyFont="1" applyBorder="1" applyAlignment="1">
      <alignment horizontal="center" vertical="center" wrapText="1"/>
    </xf>
    <xf numFmtId="49" fontId="47" fillId="0" borderId="0" xfId="0" applyNumberFormat="1" applyFont="1" applyAlignment="1">
      <alignment horizontal="left" vertical="top" wrapText="1" shrinkToFit="1"/>
    </xf>
    <xf numFmtId="0" fontId="95" fillId="0" borderId="0" xfId="82" applyFont="1" applyAlignment="1">
      <alignment horizontal="left" vertical="top" wrapText="1"/>
    </xf>
    <xf numFmtId="0" fontId="57" fillId="0" borderId="0" xfId="22" applyFont="1" applyAlignment="1">
      <alignment horizontal="right"/>
    </xf>
    <xf numFmtId="0" fontId="54" fillId="0" borderId="0" xfId="0" applyFont="1" applyAlignment="1">
      <alignment vertical="center"/>
    </xf>
    <xf numFmtId="0" fontId="13" fillId="0" borderId="0" xfId="0" applyFont="1" applyAlignment="1">
      <alignment vertical="center"/>
    </xf>
    <xf numFmtId="0" fontId="18" fillId="0" borderId="0" xfId="0" applyFont="1" applyAlignment="1">
      <alignment vertical="center" wrapText="1"/>
    </xf>
    <xf numFmtId="0" fontId="18" fillId="0" borderId="0" xfId="0" applyFont="1" applyAlignment="1">
      <alignment wrapText="1"/>
    </xf>
    <xf numFmtId="178" fontId="97" fillId="0" borderId="31" xfId="0" applyNumberFormat="1" applyFont="1" applyBorder="1" applyAlignment="1">
      <alignment horizontal="center" vertical="center"/>
    </xf>
    <xf numFmtId="0" fontId="97" fillId="0" borderId="31" xfId="0" applyFont="1" applyBorder="1" applyAlignment="1">
      <alignment vertical="center"/>
    </xf>
    <xf numFmtId="0" fontId="97" fillId="0" borderId="31" xfId="0" applyFont="1" applyBorder="1" applyAlignment="1">
      <alignment horizontal="center" vertical="center"/>
    </xf>
    <xf numFmtId="179" fontId="97" fillId="0" borderId="31" xfId="0" applyNumberFormat="1" applyFont="1" applyBorder="1" applyAlignment="1">
      <alignment horizontal="right" vertical="center"/>
    </xf>
    <xf numFmtId="4" fontId="98" fillId="0" borderId="31" xfId="0" applyNumberFormat="1" applyFont="1" applyBorder="1" applyAlignment="1">
      <alignment horizontal="center" vertical="center"/>
    </xf>
    <xf numFmtId="4" fontId="97" fillId="0" borderId="31" xfId="0" applyNumberFormat="1" applyFont="1" applyBorder="1" applyAlignment="1">
      <alignment vertical="center"/>
    </xf>
    <xf numFmtId="49" fontId="97" fillId="0" borderId="0" xfId="0" applyNumberFormat="1" applyFont="1" applyAlignment="1">
      <alignment horizontal="left" vertical="top" wrapText="1"/>
    </xf>
    <xf numFmtId="0" fontId="97" fillId="0" borderId="0" xfId="0" applyFont="1" applyAlignment="1">
      <alignment vertical="top" wrapText="1"/>
    </xf>
    <xf numFmtId="0" fontId="97" fillId="0" borderId="0" xfId="0" applyFont="1" applyAlignment="1">
      <alignment horizontal="center" vertical="top" wrapText="1"/>
    </xf>
    <xf numFmtId="0" fontId="99" fillId="0" borderId="32" xfId="0" applyFont="1" applyBorder="1" applyAlignment="1">
      <alignment horizontal="center" vertical="center" wrapText="1"/>
    </xf>
    <xf numFmtId="0" fontId="99" fillId="0" borderId="32" xfId="0" applyFont="1" applyBorder="1" applyAlignment="1">
      <alignment horizontal="center" vertical="center"/>
    </xf>
    <xf numFmtId="1" fontId="99" fillId="0" borderId="33" xfId="0" applyNumberFormat="1" applyFont="1" applyBorder="1" applyAlignment="1">
      <alignment horizontal="right" vertical="center" wrapText="1"/>
    </xf>
    <xf numFmtId="4" fontId="99" fillId="0" borderId="33" xfId="0" applyNumberFormat="1" applyFont="1" applyBorder="1" applyAlignment="1">
      <alignment horizontal="right" vertical="center" wrapText="1"/>
    </xf>
    <xf numFmtId="4" fontId="99" fillId="0" borderId="32" xfId="0" applyNumberFormat="1" applyFont="1" applyBorder="1" applyAlignment="1">
      <alignment horizontal="right" vertical="center" wrapText="1"/>
    </xf>
    <xf numFmtId="49" fontId="16" fillId="0" borderId="0" xfId="0" applyNumberFormat="1"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center" vertical="top"/>
    </xf>
    <xf numFmtId="179" fontId="16" fillId="0" borderId="0" xfId="0" applyNumberFormat="1" applyFont="1" applyAlignment="1">
      <alignment horizontal="right" vertical="top"/>
    </xf>
    <xf numFmtId="4" fontId="16" fillId="0" borderId="0" xfId="0" applyNumberFormat="1" applyFont="1" applyAlignment="1">
      <alignment horizontal="right" vertical="top"/>
    </xf>
    <xf numFmtId="178" fontId="16" fillId="0" borderId="0" xfId="0" quotePrefix="1" applyNumberFormat="1" applyFont="1" applyAlignment="1">
      <alignment horizontal="center" vertical="justify"/>
    </xf>
    <xf numFmtId="0" fontId="99" fillId="0" borderId="0" xfId="0" applyFont="1" applyAlignment="1">
      <alignment vertical="justify" wrapText="1"/>
    </xf>
    <xf numFmtId="3" fontId="16" fillId="0" borderId="0" xfId="0" applyNumberFormat="1" applyFont="1" applyAlignment="1">
      <alignment vertical="top"/>
    </xf>
    <xf numFmtId="4" fontId="16" fillId="0" borderId="0" xfId="0" applyNumberFormat="1" applyFont="1" applyAlignment="1">
      <alignment vertical="top"/>
    </xf>
    <xf numFmtId="178" fontId="16" fillId="0" borderId="0" xfId="0" applyNumberFormat="1" applyFont="1" applyAlignment="1">
      <alignment horizontal="center" vertical="justify"/>
    </xf>
    <xf numFmtId="0" fontId="16" fillId="0" borderId="0" xfId="0" applyFont="1" applyAlignment="1">
      <alignment vertical="top" wrapText="1"/>
    </xf>
    <xf numFmtId="0" fontId="100" fillId="0" borderId="0" xfId="0" applyFont="1" applyAlignment="1">
      <alignment vertical="top" wrapText="1"/>
    </xf>
    <xf numFmtId="0" fontId="16" fillId="0" borderId="0" xfId="0" applyFont="1" applyAlignment="1">
      <alignment vertical="justify" wrapText="1"/>
    </xf>
    <xf numFmtId="178" fontId="16" fillId="0" borderId="0" xfId="0" quotePrefix="1" applyNumberFormat="1" applyFont="1" applyAlignment="1">
      <alignment horizontal="center" vertical="top"/>
    </xf>
    <xf numFmtId="178" fontId="16" fillId="0" borderId="0" xfId="0" applyNumberFormat="1" applyFont="1" applyAlignment="1">
      <alignment horizontal="center" vertical="top"/>
    </xf>
    <xf numFmtId="0" fontId="101" fillId="0" borderId="0" xfId="0" applyFont="1" applyAlignment="1">
      <alignment horizontal="right" vertical="top" wrapText="1"/>
    </xf>
    <xf numFmtId="0" fontId="101" fillId="0" borderId="0" xfId="0" applyFont="1" applyAlignment="1">
      <alignment horizontal="center"/>
    </xf>
    <xf numFmtId="3" fontId="99" fillId="0" borderId="0" xfId="0" applyNumberFormat="1" applyFont="1" applyAlignment="1">
      <alignment horizontal="right"/>
    </xf>
    <xf numFmtId="177" fontId="101" fillId="0" borderId="0" xfId="0" applyNumberFormat="1" applyFont="1" applyAlignment="1">
      <alignment horizontal="right"/>
    </xf>
    <xf numFmtId="0" fontId="101" fillId="0" borderId="0" xfId="0" applyFont="1" applyAlignment="1">
      <alignment vertical="top" wrapText="1"/>
    </xf>
    <xf numFmtId="0" fontId="102" fillId="0" borderId="0" xfId="0" applyFont="1" applyAlignment="1">
      <alignment vertical="top" wrapText="1"/>
    </xf>
    <xf numFmtId="0" fontId="103" fillId="0" borderId="0" xfId="0" applyFont="1" applyAlignment="1">
      <alignment vertical="top" wrapText="1"/>
    </xf>
    <xf numFmtId="0" fontId="99" fillId="0" borderId="0" xfId="0" applyFont="1" applyAlignment="1">
      <alignment horizontal="right" vertical="top"/>
    </xf>
    <xf numFmtId="0" fontId="99" fillId="0" borderId="0" xfId="0" applyFont="1" applyAlignment="1">
      <alignment vertical="top" wrapText="1"/>
    </xf>
    <xf numFmtId="0" fontId="99" fillId="0" borderId="0" xfId="0" applyFont="1" applyAlignment="1">
      <alignment horizontal="center"/>
    </xf>
    <xf numFmtId="0" fontId="99" fillId="0" borderId="0" xfId="0" applyFont="1" applyAlignment="1">
      <alignment horizontal="right"/>
    </xf>
    <xf numFmtId="177" fontId="99" fillId="0" borderId="0" xfId="0" applyNumberFormat="1" applyFont="1" applyAlignment="1">
      <alignment horizontal="right"/>
    </xf>
    <xf numFmtId="0" fontId="105" fillId="0" borderId="0" xfId="0" applyFont="1" applyAlignment="1">
      <alignment vertical="top" wrapText="1"/>
    </xf>
    <xf numFmtId="0" fontId="101" fillId="0" borderId="0" xfId="0" applyFont="1" applyAlignment="1">
      <alignment horizontal="right"/>
    </xf>
    <xf numFmtId="0" fontId="101" fillId="0" borderId="0" xfId="0" applyFont="1" applyAlignment="1">
      <alignment wrapText="1"/>
    </xf>
    <xf numFmtId="0" fontId="104" fillId="0" borderId="0" xfId="0" applyFont="1" applyAlignment="1">
      <alignment wrapText="1"/>
    </xf>
    <xf numFmtId="181" fontId="104" fillId="0" borderId="0" xfId="362" applyNumberFormat="1" applyFont="1" applyAlignment="1">
      <alignment horizontal="right"/>
    </xf>
    <xf numFmtId="0" fontId="104" fillId="0" borderId="0" xfId="0" applyFont="1" applyAlignment="1">
      <alignment horizontal="right"/>
    </xf>
    <xf numFmtId="0" fontId="15" fillId="0" borderId="0" xfId="0" applyFont="1" applyAlignment="1">
      <alignment horizontal="right"/>
    </xf>
    <xf numFmtId="0" fontId="106" fillId="0" borderId="0" xfId="0" applyFont="1" applyAlignment="1">
      <alignment vertical="top" wrapText="1"/>
    </xf>
    <xf numFmtId="0" fontId="15" fillId="0" borderId="0" xfId="0" applyFont="1" applyAlignment="1">
      <alignment horizontal="center"/>
    </xf>
    <xf numFmtId="3" fontId="54" fillId="0" borderId="0" xfId="0" applyNumberFormat="1" applyFont="1" applyAlignment="1">
      <alignment horizontal="right"/>
    </xf>
    <xf numFmtId="177" fontId="15" fillId="0" borderId="0" xfId="0" applyNumberFormat="1" applyFont="1" applyAlignment="1">
      <alignment horizontal="right"/>
    </xf>
    <xf numFmtId="0" fontId="15" fillId="0" borderId="0" xfId="0" applyFont="1" applyAlignment="1">
      <alignment vertical="top" wrapText="1"/>
    </xf>
    <xf numFmtId="1" fontId="16" fillId="0" borderId="0" xfId="0" applyNumberFormat="1" applyFont="1" applyAlignment="1">
      <alignment vertical="top"/>
    </xf>
    <xf numFmtId="0" fontId="16" fillId="0" borderId="0" xfId="0" applyFont="1" applyAlignment="1">
      <alignment horizontal="center"/>
    </xf>
    <xf numFmtId="9" fontId="16" fillId="0" borderId="0" xfId="0" applyNumberFormat="1" applyFont="1"/>
    <xf numFmtId="4" fontId="16" fillId="0" borderId="0" xfId="0" applyNumberFormat="1" applyFont="1"/>
    <xf numFmtId="178" fontId="97" fillId="0" borderId="31" xfId="0" applyNumberFormat="1" applyFont="1" applyBorder="1" applyAlignment="1">
      <alignment horizontal="left" vertical="center"/>
    </xf>
    <xf numFmtId="0" fontId="97" fillId="0" borderId="31" xfId="0" applyFont="1" applyBorder="1" applyAlignment="1">
      <alignment horizontal="left" vertical="center"/>
    </xf>
    <xf numFmtId="0" fontId="47" fillId="0" borderId="0" xfId="0" applyFont="1" applyAlignment="1">
      <alignment wrapText="1"/>
    </xf>
    <xf numFmtId="0" fontId="0" fillId="0" borderId="0" xfId="0" applyAlignment="1">
      <alignment wrapText="1"/>
    </xf>
    <xf numFmtId="164" fontId="47" fillId="0" borderId="0" xfId="0" applyNumberFormat="1" applyFont="1" applyAlignment="1">
      <alignment horizontal="left" vertical="top" wrapText="1" shrinkToFit="1"/>
    </xf>
    <xf numFmtId="0" fontId="93" fillId="0" borderId="0" xfId="22" applyFont="1" applyAlignment="1">
      <alignment horizontal="center"/>
    </xf>
    <xf numFmtId="49" fontId="47" fillId="0" borderId="0" xfId="0" applyNumberFormat="1" applyFont="1" applyAlignment="1">
      <alignment horizontal="left" vertical="top" wrapText="1" shrinkToFit="1"/>
    </xf>
    <xf numFmtId="0" fontId="0" fillId="0" borderId="0" xfId="0" applyAlignment="1">
      <alignment horizontal="left" vertical="top" wrapText="1" shrinkToFit="1"/>
    </xf>
    <xf numFmtId="49" fontId="47" fillId="0" borderId="0" xfId="0" applyNumberFormat="1" applyFont="1" applyAlignment="1">
      <alignment horizontal="left" wrapText="1" shrinkToFit="1"/>
    </xf>
    <xf numFmtId="0" fontId="47" fillId="0" borderId="0" xfId="22" applyFont="1" applyAlignment="1">
      <alignment vertical="top" wrapText="1"/>
    </xf>
    <xf numFmtId="164" fontId="47" fillId="0" borderId="0" xfId="0" applyNumberFormat="1" applyFont="1" applyAlignment="1">
      <alignment horizontal="left" vertical="top" wrapText="1"/>
    </xf>
    <xf numFmtId="0" fontId="0" fillId="0" borderId="0" xfId="0"/>
    <xf numFmtId="0" fontId="95" fillId="0" borderId="0" xfId="82" applyFont="1" applyAlignment="1">
      <alignment horizontal="left" vertical="top" wrapText="1"/>
    </xf>
    <xf numFmtId="0" fontId="90" fillId="0" borderId="0" xfId="82" applyFont="1" applyAlignment="1">
      <alignment horizontal="left" vertical="top" wrapText="1"/>
    </xf>
    <xf numFmtId="0" fontId="0" fillId="0" borderId="0" xfId="0" applyAlignment="1">
      <alignment horizontal="left" vertical="top" wrapText="1"/>
    </xf>
    <xf numFmtId="4" fontId="47" fillId="0" borderId="0" xfId="0" applyNumberFormat="1" applyFont="1" applyAlignment="1">
      <alignment wrapText="1"/>
    </xf>
  </cellXfs>
  <cellStyles count="363">
    <cellStyle name="_100614 popis" xfId="324" xr:uid="{1B4105C7-EE67-4D63-9147-EE71ED45276A}"/>
    <cellStyle name="20 % – Poudarek1" xfId="1" builtinId="30" customBuiltin="1"/>
    <cellStyle name="20 % – Poudarek1 2" xfId="323" xr:uid="{9E5173BD-4C2E-423D-9DB2-93AAB3F254AC}"/>
    <cellStyle name="20 % – Poudarek2" xfId="2" builtinId="34" customBuiltin="1"/>
    <cellStyle name="20 % – Poudarek2 2" xfId="322" xr:uid="{09F16CB7-E859-41B9-B586-5236184DF819}"/>
    <cellStyle name="20 % – Poudarek3" xfId="3" builtinId="38" customBuiltin="1"/>
    <cellStyle name="20 % – Poudarek3 2" xfId="321" xr:uid="{F93680F7-B1B3-4F14-9EC4-1F1C533DF0A8}"/>
    <cellStyle name="20 % – Poudarek4" xfId="4" builtinId="42" customBuiltin="1"/>
    <cellStyle name="20 % – Poudarek4 2" xfId="320" xr:uid="{29D73E31-2412-49A7-89CD-2441D7B70D3F}"/>
    <cellStyle name="20 % – Poudarek5" xfId="5" builtinId="46" customBuiltin="1"/>
    <cellStyle name="20 % – Poudarek5 2" xfId="319" xr:uid="{84DAEC1F-0B29-401A-ABC3-C361BB6E862C}"/>
    <cellStyle name="20 % – Poudarek6" xfId="6" builtinId="50" customBuiltin="1"/>
    <cellStyle name="20 % – Poudarek6 2" xfId="318" xr:uid="{6108BF0B-00EA-487D-BE83-14A8728A230C}"/>
    <cellStyle name="20% - Accent1 2" xfId="317" xr:uid="{291162A9-21FA-460C-B9BE-9CC995CFC8D8}"/>
    <cellStyle name="20% - Accent2 2" xfId="316" xr:uid="{A42D9B3E-F95D-463E-9924-A0D95AD27771}"/>
    <cellStyle name="20% - Accent3 2" xfId="315" xr:uid="{CCD46D7C-9A14-4FEB-8875-1A43F51258F7}"/>
    <cellStyle name="20% - Accent4 2" xfId="314" xr:uid="{DCDF34E3-9538-4DD1-A1F2-65E9BA910F72}"/>
    <cellStyle name="20% - Accent5 2" xfId="313" xr:uid="{D1B8AE1E-9F64-421A-A0C7-3534790A2163}"/>
    <cellStyle name="20% - Accent6 2" xfId="312" xr:uid="{38EC769A-5598-434E-B929-5C8BD713D6AA}"/>
    <cellStyle name="40 % – Poudarek1" xfId="7" builtinId="31" customBuiltin="1"/>
    <cellStyle name="40 % – Poudarek1 2" xfId="311" xr:uid="{ABA2606D-93A0-47FB-8D7B-483FBD41DB8C}"/>
    <cellStyle name="40 % – Poudarek2" xfId="8" builtinId="35" customBuiltin="1"/>
    <cellStyle name="40 % – Poudarek2 2" xfId="310" xr:uid="{C0D05F94-2E0C-46C2-A698-9698A7341738}"/>
    <cellStyle name="40 % – Poudarek3" xfId="9" builtinId="39" customBuiltin="1"/>
    <cellStyle name="40 % – Poudarek3 2" xfId="309" xr:uid="{62B39F1F-0E7F-46CC-84D4-C1BEAE80E27E}"/>
    <cellStyle name="40 % – Poudarek4" xfId="10" builtinId="43" customBuiltin="1"/>
    <cellStyle name="40 % – Poudarek4 2" xfId="308" xr:uid="{4EBC8F2C-D393-47B1-BC90-D12F48C99FA2}"/>
    <cellStyle name="40 % – Poudarek5" xfId="11" builtinId="47" customBuiltin="1"/>
    <cellStyle name="40 % – Poudarek5 2" xfId="307" xr:uid="{F28618CB-2DC2-4ED9-9400-9556671CCEB0}"/>
    <cellStyle name="40 % – Poudarek6" xfId="12" builtinId="51" customBuiltin="1"/>
    <cellStyle name="40 % – Poudarek6 2" xfId="306" xr:uid="{CE17C1FA-6E28-48D1-AD86-D6422CABF842}"/>
    <cellStyle name="40% - Accent1 2" xfId="305" xr:uid="{3DACC685-1AEB-4C2D-9EF7-C69944249BD0}"/>
    <cellStyle name="40% - Accent2 2" xfId="304" xr:uid="{374C331B-EC21-4762-8B28-294909C0F733}"/>
    <cellStyle name="40% - Accent3 2" xfId="303" xr:uid="{F91D171A-75B0-4C69-A87A-365CCA308D3B}"/>
    <cellStyle name="40% - Accent4 2" xfId="302" xr:uid="{12EC7254-7F8B-4322-9194-98D385768265}"/>
    <cellStyle name="40% - Accent5 2" xfId="301" xr:uid="{FA284C1D-D7DD-4A81-8D01-E8C3415EA2A2}"/>
    <cellStyle name="40% - Accent6 2" xfId="300" xr:uid="{DF640E47-BE99-4B60-8E10-806F74364508}"/>
    <cellStyle name="60 % – Poudarek1" xfId="13" builtinId="32" customBuiltin="1"/>
    <cellStyle name="60 % – Poudarek1 2" xfId="299" xr:uid="{6A2E9B82-E12E-4EE1-A598-52827D77EC4C}"/>
    <cellStyle name="60 % – Poudarek2" xfId="14" builtinId="36" customBuiltin="1"/>
    <cellStyle name="60 % – Poudarek2 2" xfId="298" xr:uid="{D11E824B-159C-49DC-B323-8806B71B9963}"/>
    <cellStyle name="60 % – Poudarek3" xfId="15" builtinId="40" customBuiltin="1"/>
    <cellStyle name="60 % – Poudarek3 2" xfId="297" xr:uid="{D78860AD-D32D-4537-B3C0-BCC1782BCE52}"/>
    <cellStyle name="60 % – Poudarek4" xfId="16" builtinId="44" customBuiltin="1"/>
    <cellStyle name="60 % – Poudarek4 2" xfId="296" xr:uid="{766A90DD-BDA3-40B9-8B13-91D981D2A0AE}"/>
    <cellStyle name="60 % – Poudarek5" xfId="17" builtinId="48" customBuiltin="1"/>
    <cellStyle name="60 % – Poudarek5 2" xfId="247" xr:uid="{96B81069-C59A-4510-84FB-5FC47E7E5BDE}"/>
    <cellStyle name="60 % – Poudarek6" xfId="18" builtinId="52" customBuiltin="1"/>
    <cellStyle name="60 % – Poudarek6 2" xfId="248" xr:uid="{F7878C24-22A0-4459-8FC2-7525CF42780D}"/>
    <cellStyle name="60% - Accent1 2" xfId="249" xr:uid="{BE0F9A90-19DC-4283-BB70-B01064BBDFC9}"/>
    <cellStyle name="60% - Accent2 2" xfId="250" xr:uid="{D378A240-21D6-44F1-8783-3BC4F00795F1}"/>
    <cellStyle name="60% - Accent3 2" xfId="251" xr:uid="{FE497E41-D202-4965-A0C3-1447C25912AC}"/>
    <cellStyle name="60% - Accent4 2" xfId="252" xr:uid="{F6E0588B-E72B-4A8B-B8F6-ED4C84402850}"/>
    <cellStyle name="60% - Accent5 2" xfId="253" xr:uid="{A382AE3A-977E-41FD-8CBE-B84DFD3421BB}"/>
    <cellStyle name="60% - Accent6 2" xfId="254" xr:uid="{EEF5652C-671C-4764-BE20-6FC251DF4DF5}"/>
    <cellStyle name="Accent1 - 20%" xfId="101" xr:uid="{CABC27BD-44CC-4BD3-977B-473018653241}"/>
    <cellStyle name="Accent1 - 40%" xfId="102" xr:uid="{43B84E3D-4C99-4B36-9C08-6ED570192DED}"/>
    <cellStyle name="Accent1 - 60%" xfId="103" xr:uid="{C4251BBC-1A6A-4F1A-8AD8-063EA0FB6063}"/>
    <cellStyle name="Accent1 2" xfId="255" xr:uid="{5969B345-E795-4B2E-A367-842A4AE0B563}"/>
    <cellStyle name="Accent1 3" xfId="343" xr:uid="{AA3AE900-0381-4658-931F-605E67A6D9F9}"/>
    <cellStyle name="Accent1 4" xfId="355" xr:uid="{58C1E546-329D-42BC-B669-43BC4B61C8ED}"/>
    <cellStyle name="Accent1 5" xfId="338" xr:uid="{DE5B2820-782B-45F5-839C-71F7F42A60E6}"/>
    <cellStyle name="Accent2 - 20%" xfId="104" xr:uid="{CA4D3D34-19D6-4B6A-8DB2-8E365D54189A}"/>
    <cellStyle name="Accent2 - 40%" xfId="105" xr:uid="{BDEF8600-BE49-484F-9A04-D649761BAE6D}"/>
    <cellStyle name="Accent2 - 60%" xfId="106" xr:uid="{02AE8D66-BAC5-4398-86EA-4DF59E7565B1}"/>
    <cellStyle name="Accent2 2" xfId="256" xr:uid="{81C31208-FD0D-4CFF-8C4C-FF199D7BE366}"/>
    <cellStyle name="Accent2 3" xfId="344" xr:uid="{6B907B6C-26D8-4541-BE42-5DBCB13DD276}"/>
    <cellStyle name="Accent2 4" xfId="354" xr:uid="{BBCF13B8-DB02-4AE6-898B-73435C9BEB2B}"/>
    <cellStyle name="Accent2 5" xfId="339" xr:uid="{63771CBE-610C-450C-B6FF-DBF603885E85}"/>
    <cellStyle name="Accent3 - 20%" xfId="107" xr:uid="{99858A17-3E4F-4DC2-9E08-17D02E6F95D6}"/>
    <cellStyle name="Accent3 - 40%" xfId="108" xr:uid="{ADAFEBE2-A6B3-45C0-BBE2-7D86A17AC33F}"/>
    <cellStyle name="Accent3 - 60%" xfId="109" xr:uid="{C17A81C8-C2CE-468F-9A6C-CB1347F8ABB6}"/>
    <cellStyle name="Accent3 2" xfId="257" xr:uid="{243ABFC0-ECDA-4492-BDA4-BB435DDC4055}"/>
    <cellStyle name="Accent3 3" xfId="345" xr:uid="{DBEE9E75-D8DC-4F3D-8920-92B555A7D89D}"/>
    <cellStyle name="Accent3 4" xfId="353" xr:uid="{52538F15-A3C8-4D92-8FF4-196C9586FF94}"/>
    <cellStyle name="Accent3 5" xfId="340" xr:uid="{F4F41F63-402E-4E1C-91FA-571CA61EDC3C}"/>
    <cellStyle name="Accent4 - 20%" xfId="110" xr:uid="{5618FE88-9C52-47AD-B318-CCF120ADBB5E}"/>
    <cellStyle name="Accent4 - 40%" xfId="111" xr:uid="{0878009E-996A-428E-A35C-B4768E1ED1B7}"/>
    <cellStyle name="Accent4 - 60%" xfId="112" xr:uid="{8FE9FF6C-6D8D-4BE5-8467-6B3317EBF17F}"/>
    <cellStyle name="Accent4 2" xfId="258" xr:uid="{16DC4617-73FD-422B-9B6F-3BDD7B21E14E}"/>
    <cellStyle name="Accent4 3" xfId="346" xr:uid="{95DFD8CA-6395-446D-BBA7-8C6FD0D7FFB6}"/>
    <cellStyle name="Accent4 4" xfId="352" xr:uid="{D2A185C0-7AE2-4A0D-8CD4-8C86F99D8BB3}"/>
    <cellStyle name="Accent4 5" xfId="341" xr:uid="{69B68AAD-1A6C-409C-B786-01EFC6342FC4}"/>
    <cellStyle name="Accent5 - 20%" xfId="113" xr:uid="{2F56C932-6000-4234-829F-2ADB3A8A2F93}"/>
    <cellStyle name="Accent5 - 40%" xfId="114" xr:uid="{866F7DA0-5CDE-43E2-A635-FB4E87BA2107}"/>
    <cellStyle name="Accent5 - 60%" xfId="115" xr:uid="{CBE511DA-90B3-4DC9-B777-E169FD74367F}"/>
    <cellStyle name="Accent5 2" xfId="259" xr:uid="{B8813064-01D0-43B1-91F6-517CBDD2445F}"/>
    <cellStyle name="Accent5 3" xfId="347" xr:uid="{DC3A140D-81A5-441A-A1D4-8CD940D8B166}"/>
    <cellStyle name="Accent5 4" xfId="351" xr:uid="{793EC57F-6B83-45B3-B7D3-94449749C974}"/>
    <cellStyle name="Accent5 5" xfId="342" xr:uid="{88384BDB-41C6-47BD-A504-0E34E72D6A69}"/>
    <cellStyle name="Accent6 - 20%" xfId="116" xr:uid="{ED51944F-3195-4702-AA48-29460FC80FC0}"/>
    <cellStyle name="Accent6 - 40%" xfId="117" xr:uid="{D8041586-2571-4B6C-98CB-520708423ABF}"/>
    <cellStyle name="Accent6 - 60%" xfId="118" xr:uid="{C928DEE3-887C-43D6-8FD7-D1E8CD84FBAB}"/>
    <cellStyle name="Accent6 2" xfId="260" xr:uid="{A52DEE84-4C60-46BA-837A-6BC2C000534C}"/>
    <cellStyle name="Accent6 3" xfId="348" xr:uid="{5102206B-E478-41F1-B377-6F15E207DAB3}"/>
    <cellStyle name="Accent6 4" xfId="350" xr:uid="{87007B60-2303-4FDC-B146-75EACA1BD6E3}"/>
    <cellStyle name="Accent6 5" xfId="349" xr:uid="{305E5EF5-A966-4E38-9990-0891C384ABA3}"/>
    <cellStyle name="Bad 2" xfId="295" xr:uid="{A90E1D23-CC84-4214-A248-954D17B00A8E}"/>
    <cellStyle name="Calculation 2" xfId="337" xr:uid="{16576C86-A466-4355-8351-2C1D61B629B8}"/>
    <cellStyle name="Check Cell 2" xfId="261" xr:uid="{C7E59B86-38C2-4E5B-8169-095C724F40C4}"/>
    <cellStyle name="Comma 10" xfId="119" xr:uid="{3FB405EC-780C-4CEB-BD8A-D54B999CCE9C}"/>
    <cellStyle name="Comma 11" xfId="120" xr:uid="{FB2ABCC3-080F-4D24-BEBB-82802DDE85A5}"/>
    <cellStyle name="Comma 12" xfId="121" xr:uid="{99DC59F9-A974-4431-B94A-4BCC93A81AD2}"/>
    <cellStyle name="Comma 13" xfId="122" xr:uid="{74B8038C-9856-4302-B6A5-70D5A9301232}"/>
    <cellStyle name="Comma 14" xfId="123" xr:uid="{B07DA051-F689-4321-B291-029EB389C86B}"/>
    <cellStyle name="Comma 15" xfId="124" xr:uid="{5BB25EB8-6EDD-4139-A58C-32B9E36D0B49}"/>
    <cellStyle name="Comma 3" xfId="125" xr:uid="{63EBE49C-70B2-4103-9F73-61A8287E0072}"/>
    <cellStyle name="Comma 4" xfId="126" xr:uid="{3E190861-2161-4A19-8EB5-8BCA6717C90E}"/>
    <cellStyle name="Comma 5" xfId="127" xr:uid="{35865E4D-0199-453E-8739-F0435CBC2D96}"/>
    <cellStyle name="Comma 6" xfId="128" xr:uid="{465378F3-0619-4A95-BE4D-E26B3C38A081}"/>
    <cellStyle name="Comma 7" xfId="129" xr:uid="{5BBF35BA-7170-4C26-8016-D90CC7EA5800}"/>
    <cellStyle name="Comma 8" xfId="130" xr:uid="{C3C1AE10-8DBD-443B-9500-E38DE4B86C3B}"/>
    <cellStyle name="Comma 9" xfId="131" xr:uid="{E1667ED2-D2EA-41AE-9A5C-9B98414F32DE}"/>
    <cellStyle name="Comma0" xfId="262" xr:uid="{ED99E771-D07E-4159-88FA-7F2DF42628DF}"/>
    <cellStyle name="Currency 2" xfId="263" xr:uid="{DD020DE9-C5B6-45E9-9E0F-19BC19EC95FA}"/>
    <cellStyle name="Currency0" xfId="294" xr:uid="{23C2843F-3D53-4251-87AE-0D55DF285750}"/>
    <cellStyle name="Date" xfId="293" xr:uid="{75E08217-7B81-41DE-91F7-95BC4E5F8873}"/>
    <cellStyle name="Desno" xfId="19" xr:uid="{02C2EEDB-4A37-4B39-B104-BF1F326D7A78}"/>
    <cellStyle name="Dobro" xfId="20" builtinId="26" customBuiltin="1"/>
    <cellStyle name="Dobro 2" xfId="292" xr:uid="{4C6E55F3-ED75-4A98-830A-A2916C8A4B21}"/>
    <cellStyle name="Emphasis 1" xfId="132" xr:uid="{2842C97E-595F-40DF-9637-ED328BE102F4}"/>
    <cellStyle name="Emphasis 2" xfId="133" xr:uid="{B68350DB-EB8F-466E-ABDE-227F71515710}"/>
    <cellStyle name="Emphasis 3" xfId="134" xr:uid="{5FC40122-E2F4-4777-A63F-2F9F85BC0568}"/>
    <cellStyle name="Euro" xfId="135" xr:uid="{7F68D136-61F7-4387-82C9-D7411A6CFE48}"/>
    <cellStyle name="Euro 2" xfId="136" xr:uid="{69FE9625-1271-482C-9BE8-6F1B0022C18A}"/>
    <cellStyle name="Euro 2 2" xfId="137" xr:uid="{FA38112A-94E0-4249-A290-6413CB8196E2}"/>
    <cellStyle name="Euro 3" xfId="138" xr:uid="{46A21597-429D-4579-8C3A-F5F0C7339B5C}"/>
    <cellStyle name="Euro 3 2" xfId="139" xr:uid="{2284C8DF-8335-4C6F-9BF4-7129C987FA28}"/>
    <cellStyle name="Euro 4" xfId="140" xr:uid="{7E15D4B7-B85D-4F63-96F8-E4B47D198E95}"/>
    <cellStyle name="Euro 4 2" xfId="141" xr:uid="{7927065B-E4C5-4EC5-B1DC-7D3D939607DB}"/>
    <cellStyle name="Euro 5" xfId="142" xr:uid="{1102C535-C0E7-41C3-884B-3C6069CC0B80}"/>
    <cellStyle name="Euro 5 2" xfId="143" xr:uid="{B2F7C320-F132-494A-B3DD-E6895332E96A}"/>
    <cellStyle name="Euro 6" xfId="144" xr:uid="{2EDCE153-15A5-4AB4-A606-44E821D048EC}"/>
    <cellStyle name="Euro 6 2" xfId="145" xr:uid="{537527D5-0C69-44A6-A55F-3C40076B3368}"/>
    <cellStyle name="Euro 7" xfId="146" xr:uid="{8FAF5916-212B-48FE-98EA-8BEF92C6DB58}"/>
    <cellStyle name="Euro 7 2" xfId="147" xr:uid="{E93235C8-2FEC-4C45-B705-C921B1B2FE3E}"/>
    <cellStyle name="Euro 8" xfId="148" xr:uid="{AAB1FA97-3A8F-4BA3-91CA-A467624F97BD}"/>
    <cellStyle name="Euro 9" xfId="149" xr:uid="{5B636EDA-82C9-488E-88AA-9CE7C67420AE}"/>
    <cellStyle name="Excel Built-in Normal" xfId="21" xr:uid="{D73F0EB4-2822-4D32-9195-4335DC3195CC}"/>
    <cellStyle name="Excel Built-in Normal 1" xfId="22" xr:uid="{31C2E287-9A8F-48B2-A2E4-6697526A58D7}"/>
    <cellStyle name="Excel Built-in Normal 1 2" xfId="23" xr:uid="{169A6F9D-D3AF-4A60-9B92-28A729D5A701}"/>
    <cellStyle name="Excel Built-in Normal 2" xfId="24" xr:uid="{E013AEE5-8AD9-44A5-92BA-2235B40E14FB}"/>
    <cellStyle name="Excel Built-in Normal 3" xfId="25" xr:uid="{064C7714-0FBE-4CC9-9313-6D68FF4B5D1B}"/>
    <cellStyle name="Excel_BuiltIn_Comma" xfId="26" xr:uid="{2C1695B7-384B-480A-A80C-507B94104B69}"/>
    <cellStyle name="Explanatory Text 2" xfId="291" xr:uid="{D45C02C0-5AEF-4C0F-AED9-0C2F5E304110}"/>
    <cellStyle name="Fixed" xfId="290" xr:uid="{DD9E4EF6-FCA8-4210-8C0A-6E95F8AB53EE}"/>
    <cellStyle name="Good 2" xfId="289" xr:uid="{6273D356-C301-4E11-AE32-FB1EF827CEAD}"/>
    <cellStyle name="Heading" xfId="27" xr:uid="{35D55667-95D0-4253-9898-8E45112B98ED}"/>
    <cellStyle name="Heading (user)" xfId="28" xr:uid="{03CEE895-708C-494A-BC8B-93C125068356}"/>
    <cellStyle name="Heading (user) (user)" xfId="29" xr:uid="{979884B7-7442-46A1-9F46-E0E0E307A46F}"/>
    <cellStyle name="Heading 1" xfId="30" xr:uid="{174B4487-F319-4829-8FB4-68113FFA5F5E}"/>
    <cellStyle name="Heading 1 2" xfId="288" xr:uid="{D737607F-B546-485F-8D96-4C44A60C9470}"/>
    <cellStyle name="Heading 2 2" xfId="287" xr:uid="{99CBAEEC-8C5A-4A16-8BF1-AEA91283C954}"/>
    <cellStyle name="Heading 3 2" xfId="286" xr:uid="{82564590-F440-4F68-B852-E62F01A6BE06}"/>
    <cellStyle name="Heading 4 2" xfId="285" xr:uid="{C67193B1-AEE9-4FF0-AA6E-F20332BAD2F1}"/>
    <cellStyle name="Heading1" xfId="31" xr:uid="{EDE49F17-3D58-437D-B4F2-B67F7C365262}"/>
    <cellStyle name="Heading1 (user)" xfId="32" xr:uid="{B9B0895F-B891-4F71-B297-B94BFF9B77CD}"/>
    <cellStyle name="Heading1 (user) (user)" xfId="33" xr:uid="{38FBBEA3-53F2-4D4C-ACA7-A34903F9D96E}"/>
    <cellStyle name="Heading1 1" xfId="34" xr:uid="{BD90F119-1C5F-4E38-A19D-F11E5017668C}"/>
    <cellStyle name="Input 2" xfId="284" xr:uid="{7496EEB6-1AAF-4F3A-8D2E-158B23578B74}"/>
    <cellStyle name="Izhod" xfId="35" builtinId="21" customBuiltin="1"/>
    <cellStyle name="Izhod 2" xfId="283" xr:uid="{728D86B5-264E-4907-9587-DE9E967830FB}"/>
    <cellStyle name="Izračuni" xfId="36" xr:uid="{18D2A87C-4972-43B9-9CE8-A4B6461045CD}"/>
    <cellStyle name="Izračuni 2 2" xfId="37" xr:uid="{92D662DE-5062-4312-9CFC-AE0F6C7C66E7}"/>
    <cellStyle name="Komma0" xfId="282" xr:uid="{8FDFAE2B-BF71-4FA0-9732-6F4AE8EAE41D}"/>
    <cellStyle name="Linked Cell 2" xfId="281" xr:uid="{83522160-0258-4941-820D-EC3465EB4F2A}"/>
    <cellStyle name="Naslov 1" xfId="38" builtinId="16" customBuiltin="1"/>
    <cellStyle name="Naslov 1 1" xfId="39" xr:uid="{261B0EA5-97BA-4D83-9942-0F5DA3782304}"/>
    <cellStyle name="Naslov 1 2" xfId="279" xr:uid="{C34F4E57-E67D-4F6F-B1B3-448BEF39D871}"/>
    <cellStyle name="Naslov 2" xfId="40" builtinId="17" customBuiltin="1"/>
    <cellStyle name="Naslov 2 2" xfId="278" xr:uid="{5D697527-0401-42D0-9862-F88BD448BD42}"/>
    <cellStyle name="Naslov 3" xfId="41" builtinId="18" customBuiltin="1"/>
    <cellStyle name="Naslov 3 2" xfId="277" xr:uid="{4EA25D82-3B6B-40E9-884B-DDC8083EA8B8}"/>
    <cellStyle name="Naslov 4" xfId="42" builtinId="19" customBuiltin="1"/>
    <cellStyle name="Naslov 4 2" xfId="276" xr:uid="{E77FC0CD-B6D7-47E9-9A48-4B92761B9B64}"/>
    <cellStyle name="Naslov 5" xfId="280" xr:uid="{70F4A21E-7C33-46F1-9BD7-D457864CE1DD}"/>
    <cellStyle name="Navadno" xfId="0" builtinId="0" customBuiltin="1"/>
    <cellStyle name="Navadno 10" xfId="361" xr:uid="{2C3B7960-D2E6-4408-B5CB-5ACD6730332E}"/>
    <cellStyle name="Navadno 13" xfId="81" xr:uid="{263E6D4A-E6CB-459E-8FC4-D4C815560BDE}"/>
    <cellStyle name="Navadno 14" xfId="150" xr:uid="{CA58B08F-AB5B-48AF-B1BF-3E7F2904194E}"/>
    <cellStyle name="Navadno 14 2" xfId="151" xr:uid="{DCFDC5A8-BDBD-464D-8587-11A428573908}"/>
    <cellStyle name="Navadno 14 3" xfId="152" xr:uid="{4B981366-25CC-448B-8FB5-C1A96B99E3DA}"/>
    <cellStyle name="Navadno 14 4" xfId="153" xr:uid="{ED2C1A84-2431-4E32-8DC9-361A9FE09191}"/>
    <cellStyle name="Navadno 14 5" xfId="154" xr:uid="{828AC96D-20C5-485A-8EBF-08CBFDE5C173}"/>
    <cellStyle name="Navadno 15" xfId="43" xr:uid="{11158C60-63DA-40BF-ACCE-9C424F420ABD}"/>
    <cellStyle name="Navadno 15 2" xfId="156" xr:uid="{A6B2AFE9-A01D-41F6-833A-4F0D16A03A06}"/>
    <cellStyle name="Navadno 15 3" xfId="157" xr:uid="{87783C3C-422D-4437-B7C4-03EAD3F35C04}"/>
    <cellStyle name="Navadno 15 4" xfId="158" xr:uid="{3C9ED0EE-F117-4126-A5D9-569E993AF28B}"/>
    <cellStyle name="Navadno 15 5" xfId="159" xr:uid="{227DAADD-421B-4A3A-9312-3B2EDFCFD0B1}"/>
    <cellStyle name="Navadno 15 6" xfId="155" xr:uid="{6B15167E-1671-479F-9056-C6E4F174ECD0}"/>
    <cellStyle name="Navadno 2" xfId="44" xr:uid="{EA07ED86-6966-4FB3-8C23-C6B6DE950366}"/>
    <cellStyle name="Navadno 2 10" xfId="160" xr:uid="{D5492702-CB82-489E-B110-20269B12E9EC}"/>
    <cellStyle name="Navadno 2 11" xfId="83" xr:uid="{575A92D1-6CDA-4A72-97F1-1CBE30E38241}"/>
    <cellStyle name="Navadno 2 11 2" xfId="358" xr:uid="{16562BE4-DA39-406A-A6C3-0AB9AC97AEF8}"/>
    <cellStyle name="Navadno 2 2" xfId="45" xr:uid="{5FA3A7A6-3B42-4632-BB6F-7F42B0C68A7C}"/>
    <cellStyle name="Navadno 2 2 2" xfId="162" xr:uid="{5C6D9B47-463A-4951-8C10-81E05E9AA187}"/>
    <cellStyle name="Navadno 2 2 3" xfId="161" xr:uid="{A72F4B81-1DA4-4377-A65B-9D1EE1A25628}"/>
    <cellStyle name="Navadno 2 2_120906_Popis_AOJP" xfId="163" xr:uid="{C3E784A3-5065-4DC5-B10D-CCEDDE8ADBF5}"/>
    <cellStyle name="Navadno 2 3" xfId="164" xr:uid="{5AD10ECF-66F9-4EC5-BF39-D6EDC8494879}"/>
    <cellStyle name="Navadno 2 3 2" xfId="165" xr:uid="{055D4E42-DB2C-4B2D-810C-F5C41673E0F4}"/>
    <cellStyle name="Navadno 2 3_120906_Popis_AOJP" xfId="166" xr:uid="{F057F99D-9E22-45B5-8305-DAAF3B893356}"/>
    <cellStyle name="Navadno 2 4" xfId="167" xr:uid="{67EAA034-1A18-4BC0-AF8C-9897F5CE3A83}"/>
    <cellStyle name="Navadno 2 4 2" xfId="168" xr:uid="{5D6CC657-98BA-45A0-A533-BD7A51B43119}"/>
    <cellStyle name="Navadno 2 4_120906_Popis_AOJP" xfId="169" xr:uid="{C998C000-A7E5-4C27-8C21-61668865DAE0}"/>
    <cellStyle name="Navadno 2 5" xfId="170" xr:uid="{19997C0F-C44A-47B4-9C42-D4647FB59BD9}"/>
    <cellStyle name="Navadno 2 5 2" xfId="171" xr:uid="{7F5CDE14-CF96-4CF2-BC62-B1385468ED7C}"/>
    <cellStyle name="Navadno 2 5_120906_Popis_AOJP" xfId="172" xr:uid="{57A09B98-DD15-4240-BB5E-614878BC9A39}"/>
    <cellStyle name="Navadno 2 6" xfId="173" xr:uid="{31E0FEEE-52C3-45C8-925D-9F4BBA4E58E5}"/>
    <cellStyle name="Navadno 2 6 2" xfId="174" xr:uid="{FC2B0263-C97F-42CB-87EE-F4CF6EC3CFE7}"/>
    <cellStyle name="Navadno 2 6_120906_Popis_AOJP" xfId="175" xr:uid="{EB9C5B71-F69F-47C0-B120-68C43D7F3A20}"/>
    <cellStyle name="Navadno 2 7" xfId="176" xr:uid="{C2A92765-3BE1-4816-91C5-C2BD7DB8B7BE}"/>
    <cellStyle name="Navadno 2 7 2" xfId="177" xr:uid="{D2DEB46D-DBAA-4068-9452-CDFCD2B68A53}"/>
    <cellStyle name="Navadno 2 8" xfId="178" xr:uid="{B95EA320-3954-4BD4-B095-D35BAB3037AC}"/>
    <cellStyle name="Navadno 2 9" xfId="179" xr:uid="{6E45CA76-5DDB-4EDA-9AEF-B3E5B0A0E19D}"/>
    <cellStyle name="Navadno 2_120906_Popis_AOJP" xfId="180" xr:uid="{0660C06E-E794-4F40-8104-A384F2FECD3D}"/>
    <cellStyle name="Navadno 28" xfId="181" xr:uid="{53FDEDCD-5933-4EFB-9DF8-CA5AE90EC410}"/>
    <cellStyle name="Navadno 28 2" xfId="182" xr:uid="{E8EFF674-C8D6-4B1A-A2E5-C7797C6AD184}"/>
    <cellStyle name="Navadno 28 3" xfId="183" xr:uid="{5909B964-2370-424A-A111-D15E806B1578}"/>
    <cellStyle name="Navadno 28 4" xfId="184" xr:uid="{5B24041D-D7E9-4B75-8B9E-937FEE9ACAB3}"/>
    <cellStyle name="Navadno 28 5" xfId="185" xr:uid="{93A37934-88AB-42A5-9609-1A7801AE6337}"/>
    <cellStyle name="Navadno 3" xfId="46" xr:uid="{A4BC1845-D295-448F-B85D-7928E95727C6}"/>
    <cellStyle name="Navadno 3 2" xfId="47" xr:uid="{1F8A1169-04CA-4376-885B-65612ACBDE82}"/>
    <cellStyle name="Navadno 3 2 2" xfId="48" xr:uid="{69AADA1C-6F80-427B-8C61-70790E0FFF7D}"/>
    <cellStyle name="Navadno 3 2 3" xfId="187" xr:uid="{1C640309-2E2E-4A29-8EDD-24BA4EDE1781}"/>
    <cellStyle name="Navadno 3 3" xfId="186" xr:uid="{83C6FCA2-DFE8-4420-844C-BD953C283A2A}"/>
    <cellStyle name="Navadno 3_WIN-06-005-03 POPIS EDA center- Požarni sistem  PZI" xfId="188" xr:uid="{43BD1F4A-C6B1-4893-AD8B-0891159A063A}"/>
    <cellStyle name="Navadno 4" xfId="49" xr:uid="{C3574FD6-6AFF-4E06-92AC-2A1C8AB582F7}"/>
    <cellStyle name="Navadno 4 2" xfId="50" xr:uid="{1B1D3C0F-A5A6-4B25-B087-7659D5B780FB}"/>
    <cellStyle name="Navadno 4 2 2" xfId="51" xr:uid="{2CCD1AA7-BCC8-44FF-B75A-7D099974D8A1}"/>
    <cellStyle name="Navadno 4 3" xfId="189" xr:uid="{86DD4B7C-3681-4521-A381-2445F56B5872}"/>
    <cellStyle name="Navadno 42" xfId="190" xr:uid="{DEC458DB-E299-458E-802B-975D5EACBC5C}"/>
    <cellStyle name="Navadno 5" xfId="52" xr:uid="{D9DC2555-0CDB-483E-A05B-1DBD4E48DF3A}"/>
    <cellStyle name="Navadno 6" xfId="53" xr:uid="{94C44158-D4FF-41EA-8C64-B5360654B899}"/>
    <cellStyle name="Navadno 6 2" xfId="357" xr:uid="{5346B889-2CD0-4AE9-B6D8-342CDE1EF307}"/>
    <cellStyle name="Navadno 64" xfId="191" xr:uid="{641A78CC-D486-4C34-937F-E4FF03DCF924}"/>
    <cellStyle name="Navadno 65" xfId="192" xr:uid="{7F80ED64-4A2A-45DE-8A26-048BB1BEF646}"/>
    <cellStyle name="Navadno 7" xfId="82" xr:uid="{B1F33693-057A-45F2-934A-BD37AE8480F2}"/>
    <cellStyle name="Navadno 8" xfId="359" xr:uid="{5ACA209D-7032-45B6-B004-475C084AC9C8}"/>
    <cellStyle name="Navadno 9" xfId="360" xr:uid="{15372C01-0F87-4799-8CFF-937DB842F5D3}"/>
    <cellStyle name="Neutral 2" xfId="275" xr:uid="{605F2A60-3A17-430B-B60B-731D64B5112E}"/>
    <cellStyle name="Nevtralno" xfId="54" builtinId="28" customBuiltin="1"/>
    <cellStyle name="Nevtralno 2" xfId="274" xr:uid="{5A7CBC08-5E16-4371-96DC-5F5DBDFD620C}"/>
    <cellStyle name="Normal 10 10" xfId="193" xr:uid="{FEF3B214-573F-47A5-9B0D-587518CD6FD4}"/>
    <cellStyle name="Normal 10 11" xfId="194" xr:uid="{82F984EB-4493-40E3-87CB-4EA51ADFC23F}"/>
    <cellStyle name="Normal 10 12" xfId="195" xr:uid="{A41E805E-8946-4673-B488-EED4EA781608}"/>
    <cellStyle name="Normal 10 13" xfId="196" xr:uid="{DAACA64A-6FC2-4CA6-9E9D-8B08FF8E6C4E}"/>
    <cellStyle name="Normal 10 2" xfId="197" xr:uid="{66FB83BE-862F-4A89-BBD5-2E8BC742AB5E}"/>
    <cellStyle name="Normal 10 3" xfId="198" xr:uid="{0AB74180-66E9-45D3-A694-A98E5964F358}"/>
    <cellStyle name="Normal 10 4" xfId="199" xr:uid="{CAF0D4C9-8BC8-4BAF-B6D6-814ED1808A87}"/>
    <cellStyle name="Normal 10 5" xfId="200" xr:uid="{C8CB1F89-7C8C-4AD4-A2F4-A2E7A1C1C08C}"/>
    <cellStyle name="Normal 10 6" xfId="201" xr:uid="{82EB2EAE-E733-46CA-862C-66910989A021}"/>
    <cellStyle name="Normal 10 7" xfId="202" xr:uid="{99D4B7E5-E4F5-419D-AD00-54D054F8EEE3}"/>
    <cellStyle name="Normal 10 8" xfId="203" xr:uid="{267FB285-D606-4E8C-8842-3B2A303BCF69}"/>
    <cellStyle name="Normal 10 9" xfId="204" xr:uid="{C6E76D2C-A06F-40EE-88DD-EE97F4198D49}"/>
    <cellStyle name="Normal 11" xfId="205" xr:uid="{3AE3D24A-EE07-4349-81B0-5C761872A008}"/>
    <cellStyle name="Normal 12" xfId="206" xr:uid="{DF40FDF6-0B5A-40EF-AFA3-897B10EC2109}"/>
    <cellStyle name="Normal 13" xfId="207" xr:uid="{AD1956B4-5629-4943-B8B3-5A11CE4F5C4A}"/>
    <cellStyle name="Normal 14" xfId="208" xr:uid="{DD3DD5F8-AC61-4547-8CAA-108253C01641}"/>
    <cellStyle name="Normal 15" xfId="209" xr:uid="{F1BCD618-0332-4650-AD90-7C40ED7D88FD}"/>
    <cellStyle name="Normal 16" xfId="210" xr:uid="{AFDF2E3A-2E85-41DB-8E49-42CEAF7C1A0C}"/>
    <cellStyle name="normal 2" xfId="55" xr:uid="{C417C2EB-AFB1-48A1-85C6-5F6002C04970}"/>
    <cellStyle name="Normal 2 2" xfId="212" xr:uid="{B63480A0-4D9B-4909-8471-FE2630CE9A3A}"/>
    <cellStyle name="Normal 2 3" xfId="213" xr:uid="{7072DD6A-D8D4-4929-B636-9E7E655FC614}"/>
    <cellStyle name="Normal 2 4" xfId="214" xr:uid="{F62C885F-A4FE-4022-8F62-F611E6077B01}"/>
    <cellStyle name="Normal 2 5" xfId="215" xr:uid="{58551573-0E68-49BA-BD32-0BFD6342A709}"/>
    <cellStyle name="Normal 2 6" xfId="216" xr:uid="{2C28885D-344E-421D-9E79-7833E4852A5C}"/>
    <cellStyle name="Normal 2 7" xfId="217" xr:uid="{35F3E435-907A-4098-8943-99CE77EA8C5F}"/>
    <cellStyle name="Normal 2 8" xfId="218" xr:uid="{87F497E0-1DF8-4161-A4A7-908721E8397E}"/>
    <cellStyle name="Normal 2 9" xfId="211" xr:uid="{45A228AF-382C-46E5-9886-A7EBB3F6F085}"/>
    <cellStyle name="Normal 3" xfId="56" xr:uid="{7963EEE7-6ED9-416A-90F3-F869C78E2BED}"/>
    <cellStyle name="Normal 3 2" xfId="219" xr:uid="{D2771649-2A19-4468-A47D-A53301C12FDB}"/>
    <cellStyle name="Normal 3 3" xfId="100" xr:uid="{CCBB643F-532D-43FA-AFAE-C088DDBD5A29}"/>
    <cellStyle name="Normal 35" xfId="220" xr:uid="{7051FCD5-CDD8-40F7-92F9-E8836DDE68A9}"/>
    <cellStyle name="Normal 35 2" xfId="221" xr:uid="{E6CFB4EF-E5D2-418B-B9CF-40431E052F9D}"/>
    <cellStyle name="Normal 35 3" xfId="222" xr:uid="{A4E13A53-2E16-4231-A38E-50212F07303D}"/>
    <cellStyle name="Normal 35 4" xfId="223" xr:uid="{75150946-ECC3-4522-9A4E-4D337FB0F38A}"/>
    <cellStyle name="Normal 35 5" xfId="224" xr:uid="{AD374E25-ECE4-4935-B18A-C1E822C14C8E}"/>
    <cellStyle name="Normal 4" xfId="225" xr:uid="{7DA79D75-231D-4524-B99B-6BE1A575201A}"/>
    <cellStyle name="Normal 4 2" xfId="226" xr:uid="{3E3E68D7-A5D1-4389-8AE9-07C59E85DE1B}"/>
    <cellStyle name="Normal 48" xfId="227" xr:uid="{14AF19FF-9DDD-4724-B62F-F3F1286C9B6F}"/>
    <cellStyle name="Normal 48 2" xfId="228" xr:uid="{BF6E1B7E-B278-4B73-B1F4-ACAF9962D9F4}"/>
    <cellStyle name="Normal 48 3" xfId="229" xr:uid="{94F00AF3-1A68-4FDA-9317-D6F3766E2BFB}"/>
    <cellStyle name="Normal 48 4" xfId="230" xr:uid="{CA4E4509-E22A-42AF-95E6-F7A01124E096}"/>
    <cellStyle name="Normal 48 5" xfId="231" xr:uid="{C470F922-9B6D-4A81-8AFB-4530BCD7BA54}"/>
    <cellStyle name="Normal 5" xfId="232" xr:uid="{0AAA354B-17BD-43C6-8747-4B35EE8D39C0}"/>
    <cellStyle name="Normal 5 2" xfId="233" xr:uid="{F61B0AAC-DB0B-4A5C-96BA-3EC6D2619237}"/>
    <cellStyle name="Normal 54" xfId="234" xr:uid="{8C3B101B-F59E-4950-AD6F-BB443435B47A}"/>
    <cellStyle name="Normal 6" xfId="235" xr:uid="{A0832901-8072-4BE9-8022-0416DAE53A6B}"/>
    <cellStyle name="Normal 6 2" xfId="236" xr:uid="{B4E94BA9-F8B3-4759-B00E-0D5588967F62}"/>
    <cellStyle name="Normal 7" xfId="237" xr:uid="{F700C258-BD40-4A31-B8B8-C2D32A735E1D}"/>
    <cellStyle name="Normal 7 2" xfId="238" xr:uid="{10A17071-C0B0-4C79-A58B-03CD0B479756}"/>
    <cellStyle name="Normal 8" xfId="239" xr:uid="{B106BB04-FA59-433B-85D2-996B5DB8CCE2}"/>
    <cellStyle name="Normal 8 2" xfId="240" xr:uid="{306BA762-DE02-4C39-8BBF-CDCA8A758976}"/>
    <cellStyle name="Normal 9" xfId="241" xr:uid="{86280D84-B3CB-441B-B1D1-774D24DF0131}"/>
    <cellStyle name="Normal 9 2" xfId="242" xr:uid="{4A11F0FF-DCD5-4AC7-A350-E417D8CB5641}"/>
    <cellStyle name="Normal_Gradbena dela" xfId="57" xr:uid="{B27354AC-B690-4BD5-9F47-C44C21705256}"/>
    <cellStyle name="Normale_CCTV Price List Jan-Jun 2005" xfId="243" xr:uid="{75064D2B-E00E-4089-A8E2-D6C16A6C890E}"/>
    <cellStyle name="Note 2" xfId="273" xr:uid="{F968D4C1-08BD-4F23-BDDC-D1798063246D}"/>
    <cellStyle name="Opomba" xfId="58" builtinId="10" customBuiltin="1"/>
    <cellStyle name="Opomba 2" xfId="272" xr:uid="{4766BE86-7D81-413D-9253-A522CDC66ED9}"/>
    <cellStyle name="Opozorilo" xfId="59" builtinId="11" customBuiltin="1"/>
    <cellStyle name="Opozorilo 2" xfId="271" xr:uid="{09D8166A-F78F-4699-9B9B-44DD41D339C8}"/>
    <cellStyle name="Output 2" xfId="270" xr:uid="{0F2913F5-6F85-424F-BCD2-58CE4CA6407C}"/>
    <cellStyle name="Pojasnjevalno besedilo" xfId="60" builtinId="53" customBuiltin="1"/>
    <cellStyle name="Pojasnjevalno besedilo 10" xfId="84" xr:uid="{0EC071AA-CF3D-4775-AD84-9D1DB2378645}"/>
    <cellStyle name="Pojasnjevalno besedilo 11" xfId="85" xr:uid="{AB6E52CC-93D7-43AF-BC81-EE45BBA889C1}"/>
    <cellStyle name="Pojasnjevalno besedilo 12" xfId="86" xr:uid="{CD4D835B-8BB0-419C-9A9D-380B072D0A7B}"/>
    <cellStyle name="Pojasnjevalno besedilo 13" xfId="87" xr:uid="{53ED2FDB-DB2E-4DDE-877F-F24E56CE0BD4}"/>
    <cellStyle name="Pojasnjevalno besedilo 14" xfId="88" xr:uid="{4939BFFC-D116-4924-9AC9-6A4936517122}"/>
    <cellStyle name="Pojasnjevalno besedilo 15" xfId="89" xr:uid="{1D5038F1-C52E-41CE-B948-1D08F79697BE}"/>
    <cellStyle name="Pojasnjevalno besedilo 16" xfId="90" xr:uid="{1DEB4CDD-28B8-45B7-92FF-38DB6F0F2419}"/>
    <cellStyle name="Pojasnjevalno besedilo 17" xfId="269" xr:uid="{CE59487D-08B6-448F-AC7B-67A09AF75768}"/>
    <cellStyle name="Pojasnjevalno besedilo 2" xfId="91" xr:uid="{3A8E80B6-53C5-47FA-A800-56786F8501A1}"/>
    <cellStyle name="Pojasnjevalno besedilo 3" xfId="92" xr:uid="{1CBF0DA0-1B89-4256-87BF-C72841DBE230}"/>
    <cellStyle name="Pojasnjevalno besedilo 4" xfId="93" xr:uid="{073D3ED6-DEB9-4423-B4AE-FA568436A390}"/>
    <cellStyle name="Pojasnjevalno besedilo 5" xfId="94" xr:uid="{663E713E-E666-4C34-9D44-010CFFD1FD46}"/>
    <cellStyle name="Pojasnjevalno besedilo 6" xfId="95" xr:uid="{8F9E98CA-CF4D-496E-95BF-54E7626278F2}"/>
    <cellStyle name="Pojasnjevalno besedilo 7" xfId="96" xr:uid="{124F3544-ECD2-41EC-BABF-4E313A188841}"/>
    <cellStyle name="Pojasnjevalno besedilo 8" xfId="97" xr:uid="{641943CB-60E8-4FDE-AC1E-35B80520B9E5}"/>
    <cellStyle name="Pojasnjevalno besedilo 9" xfId="98" xr:uid="{59546B67-7375-4E3A-8E53-4D6D53260D66}"/>
    <cellStyle name="Popis Evo" xfId="356" xr:uid="{398F1E98-F8D2-4A7F-921D-09D4504B58C6}"/>
    <cellStyle name="Poudarek1" xfId="61" builtinId="29" customBuiltin="1"/>
    <cellStyle name="Poudarek1 2" xfId="268" xr:uid="{D7EA9B0F-3BE2-48D4-B048-C3322AE3D8DF}"/>
    <cellStyle name="Poudarek2" xfId="62" builtinId="33" customBuiltin="1"/>
    <cellStyle name="Poudarek2 2" xfId="267" xr:uid="{B2B278B8-9151-44DC-85EC-AC8CC2244591}"/>
    <cellStyle name="Poudarek3" xfId="63" builtinId="37" customBuiltin="1"/>
    <cellStyle name="Poudarek3 2" xfId="266" xr:uid="{DA24C7F2-35EB-4EBE-A7C4-F522D0FCAC0B}"/>
    <cellStyle name="Poudarek4" xfId="64" builtinId="41" customBuiltin="1"/>
    <cellStyle name="Poudarek4 2" xfId="265" xr:uid="{2288E19D-8A6B-4205-88B4-309460D40E2F}"/>
    <cellStyle name="Poudarek5" xfId="65" builtinId="45" customBuiltin="1"/>
    <cellStyle name="Poudarek5 2" xfId="264" xr:uid="{F373B404-29A8-4290-8881-F9B7C7946F1D}"/>
    <cellStyle name="Poudarek6" xfId="66" builtinId="49" customBuiltin="1"/>
    <cellStyle name="Poudarek6 2" xfId="329" xr:uid="{914B41FB-FFE7-4C01-9C79-6CD1DCA6EBC6}"/>
    <cellStyle name="Povezana celica" xfId="67" builtinId="24" customBuiltin="1"/>
    <cellStyle name="Povezana celica 2" xfId="325" xr:uid="{C2803181-32C5-45AE-B938-9B880A10B721}"/>
    <cellStyle name="Preveri celico" xfId="68" builtinId="23" customBuiltin="1"/>
    <cellStyle name="Preveri celico 2" xfId="326" xr:uid="{266765E7-AF6B-4129-9677-6A32A59F2FD8}"/>
    <cellStyle name="Računanje" xfId="69" builtinId="22" customBuiltin="1"/>
    <cellStyle name="Računanje 2" xfId="327" xr:uid="{EF5F282B-22B0-4EE4-89C5-604092204806}"/>
    <cellStyle name="Result" xfId="70" xr:uid="{34BB5928-3F83-43A6-A7B6-B7D1A2A7F5BF}"/>
    <cellStyle name="Result (user)" xfId="71" xr:uid="{9D7F11D6-A829-4A7D-800B-E706AF738A5B}"/>
    <cellStyle name="Result (user) (user)" xfId="72" xr:uid="{89003808-B20D-48FA-AC90-07A52CC230BB}"/>
    <cellStyle name="Result 1" xfId="73" xr:uid="{EF835423-CD4A-477A-A852-331C7E33A000}"/>
    <cellStyle name="Result2" xfId="74" xr:uid="{5C9B0311-7DBD-4D21-B242-F0E1079CB188}"/>
    <cellStyle name="Result2 (user)" xfId="75" xr:uid="{12D6674E-9B05-4EA8-AA5D-9D4D5422E280}"/>
    <cellStyle name="Result2 (user) (user)" xfId="76" xr:uid="{8AD63ABD-B60E-43BE-B3E0-6C93B130E471}"/>
    <cellStyle name="Result2 1" xfId="77" xr:uid="{B8D501B7-45F4-4C4B-BDDA-F887CA5B1DC2}"/>
    <cellStyle name="Sheet Title" xfId="244" xr:uid="{984ECF52-4EB5-4D0E-B663-546716D62B41}"/>
    <cellStyle name="Slabo" xfId="78" builtinId="27" customBuiltin="1"/>
    <cellStyle name="Slabo 2" xfId="328" xr:uid="{55B83D07-18E7-4A9A-84D1-CCF738C11E99}"/>
    <cellStyle name="Slog 1" xfId="330" xr:uid="{80F45111-4476-43C5-8641-B6CB155E5FCA}"/>
    <cellStyle name="Title 2" xfId="331" xr:uid="{F6B54FB9-616A-4ACC-B8D1-860AD9BDA4D7}"/>
    <cellStyle name="Total 2" xfId="332" xr:uid="{B5394012-B0B7-4BD6-B9EB-95F4D1CB46C4}"/>
    <cellStyle name="Vejica [0]" xfId="362" builtinId="6"/>
    <cellStyle name="Vejica 2" xfId="245" xr:uid="{A1064653-0BD8-459C-80E8-A0EBF07F60D8}"/>
    <cellStyle name="Vejica 2 2" xfId="246" xr:uid="{3D450576-8547-4171-B265-2A90CBC088F3}"/>
    <cellStyle name="Vejica 2 3" xfId="333" xr:uid="{60B15861-7A06-4A4A-A523-2AA0A1CB077B}"/>
    <cellStyle name="Vejica 3" xfId="99" xr:uid="{88C5DF6B-FD11-4316-883D-B5D2D8D8A029}"/>
    <cellStyle name="Vnos" xfId="79" builtinId="20" customBuiltin="1"/>
    <cellStyle name="Vnos 2" xfId="334" xr:uid="{BE53DAD7-BC44-4EE8-94A3-79F9A6C3C0B6}"/>
    <cellStyle name="Vsota" xfId="80" builtinId="25" customBuiltin="1"/>
    <cellStyle name="Vsota 2" xfId="335" xr:uid="{1DD19ED2-F38E-4454-BBA5-6C25B1349671}"/>
    <cellStyle name="Warning Text 2" xfId="336" xr:uid="{8510951F-67F1-47B5-82A2-490E8308D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1DF17-BA15-4CB3-B3C8-1A7CDAB617AB}">
  <dimension ref="A1:IT15"/>
  <sheetViews>
    <sheetView tabSelected="1" zoomScale="115" zoomScaleNormal="115" workbookViewId="0">
      <selection activeCell="F8" sqref="F8"/>
    </sheetView>
  </sheetViews>
  <sheetFormatPr defaultColWidth="10.6640625" defaultRowHeight="14.5"/>
  <cols>
    <col min="1" max="1" width="29.5" style="34" customWidth="1"/>
    <col min="2" max="2" width="4.6640625" style="2" customWidth="1"/>
    <col min="3" max="5" width="9.5" style="10" customWidth="1"/>
    <col min="6" max="6" width="5.4140625" style="10" customWidth="1"/>
    <col min="7" max="7" width="13.9140625" style="10" customWidth="1"/>
    <col min="8" max="8" width="8.1640625" style="11" customWidth="1"/>
    <col min="9" max="9" width="11.4140625" style="2" customWidth="1"/>
    <col min="10" max="10" width="3.4140625" style="2" customWidth="1"/>
    <col min="11" max="11" width="8.08203125" style="11" customWidth="1"/>
    <col min="12" max="12" width="8.4140625" style="11" customWidth="1"/>
    <col min="13" max="13" width="8.1640625" style="11" customWidth="1"/>
    <col min="14" max="14" width="13.9140625" style="2" customWidth="1"/>
    <col min="15" max="254" width="8.5" style="2" customWidth="1"/>
  </cols>
  <sheetData>
    <row r="1" spans="1:254" s="16" customFormat="1">
      <c r="A1" s="14" t="s">
        <v>38</v>
      </c>
      <c r="B1" s="4"/>
      <c r="C1" s="31"/>
      <c r="D1" s="31"/>
      <c r="E1" s="31"/>
      <c r="F1" s="20"/>
      <c r="G1" s="20"/>
      <c r="H1" s="21"/>
      <c r="I1" s="1"/>
      <c r="J1" s="1"/>
      <c r="K1" s="21"/>
      <c r="L1" s="21"/>
      <c r="M1" s="2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c r="A2" s="9"/>
      <c r="B2" s="6"/>
      <c r="C2" s="26"/>
      <c r="D2" s="26"/>
      <c r="E2" s="26"/>
    </row>
    <row r="3" spans="1:254" ht="65.25" customHeight="1">
      <c r="A3" s="312" t="s">
        <v>392</v>
      </c>
      <c r="B3" s="312"/>
      <c r="C3" s="312"/>
      <c r="D3" s="312"/>
      <c r="E3" s="312"/>
      <c r="F3"/>
      <c r="G3"/>
    </row>
    <row r="4" spans="1:254">
      <c r="A4" s="313"/>
      <c r="B4" s="313"/>
      <c r="C4" s="313"/>
      <c r="D4" s="313"/>
      <c r="E4" s="313"/>
      <c r="F4"/>
      <c r="G4"/>
    </row>
    <row r="5" spans="1:254" ht="40.5" customHeight="1">
      <c r="A5" s="312" t="s">
        <v>60</v>
      </c>
      <c r="B5" s="312"/>
      <c r="C5" s="312"/>
      <c r="D5" s="312"/>
      <c r="E5" s="312"/>
      <c r="F5"/>
      <c r="G5"/>
    </row>
    <row r="6" spans="1:254">
      <c r="A6" s="313"/>
      <c r="B6" s="313"/>
      <c r="C6" s="313"/>
      <c r="D6" s="313"/>
      <c r="E6" s="313"/>
      <c r="F6"/>
      <c r="G6"/>
    </row>
    <row r="7" spans="1:254" ht="42" customHeight="1">
      <c r="A7" s="312" t="s">
        <v>393</v>
      </c>
      <c r="B7" s="312"/>
      <c r="C7" s="312"/>
      <c r="D7" s="312"/>
      <c r="E7" s="312"/>
      <c r="F7"/>
      <c r="G7"/>
    </row>
    <row r="8" spans="1:254">
      <c r="A8" s="313"/>
      <c r="B8" s="313"/>
      <c r="C8" s="313"/>
      <c r="D8" s="313"/>
      <c r="E8" s="313"/>
    </row>
    <row r="9" spans="1:254" ht="29.25" customHeight="1">
      <c r="A9" s="314" t="s">
        <v>39</v>
      </c>
      <c r="B9" s="314"/>
      <c r="C9" s="314"/>
      <c r="D9" s="314"/>
      <c r="E9" s="314"/>
    </row>
    <row r="10" spans="1:254">
      <c r="A10" s="313"/>
      <c r="B10" s="313"/>
      <c r="C10" s="313"/>
      <c r="D10" s="313"/>
      <c r="E10" s="313"/>
    </row>
    <row r="11" spans="1:254" ht="40.5" customHeight="1">
      <c r="A11" s="312" t="s">
        <v>394</v>
      </c>
      <c r="B11" s="312"/>
      <c r="C11" s="312"/>
      <c r="D11" s="312"/>
      <c r="E11" s="312"/>
    </row>
    <row r="12" spans="1:254">
      <c r="A12" s="313"/>
      <c r="B12" s="313"/>
      <c r="C12" s="313"/>
      <c r="D12" s="313"/>
      <c r="E12" s="313"/>
      <c r="F12" s="24"/>
    </row>
    <row r="13" spans="1:254" ht="132" customHeight="1">
      <c r="A13" s="312" t="s">
        <v>395</v>
      </c>
      <c r="B13" s="312"/>
      <c r="C13" s="312"/>
      <c r="D13" s="312"/>
      <c r="E13" s="312"/>
      <c r="F13" s="24"/>
    </row>
    <row r="14" spans="1:254">
      <c r="A14"/>
      <c r="B14"/>
      <c r="C14"/>
      <c r="D14"/>
      <c r="E14"/>
    </row>
    <row r="15" spans="1:254">
      <c r="A15" s="9"/>
      <c r="B15" s="6"/>
      <c r="C15" s="26"/>
      <c r="D15" s="26"/>
      <c r="E15" s="26"/>
    </row>
  </sheetData>
  <mergeCells count="11">
    <mergeCell ref="A13:E13"/>
    <mergeCell ref="A3:E3"/>
    <mergeCell ref="A4:E4"/>
    <mergeCell ref="A5:E5"/>
    <mergeCell ref="A6:E6"/>
    <mergeCell ref="A7:E7"/>
    <mergeCell ref="A8:E8"/>
    <mergeCell ref="A9:E9"/>
    <mergeCell ref="A10:E10"/>
    <mergeCell ref="A11:E11"/>
    <mergeCell ref="A12:E12"/>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colBreaks count="1" manualBreakCount="1">
    <brk id="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60053-0836-4290-BE30-6FB48B46DECA}">
  <dimension ref="A1:IQ13"/>
  <sheetViews>
    <sheetView workbookViewId="0">
      <selection activeCell="E8" sqref="E8"/>
    </sheetView>
  </sheetViews>
  <sheetFormatPr defaultColWidth="10.6640625" defaultRowHeight="14.5"/>
  <cols>
    <col min="1" max="1" width="7.08203125" style="89" customWidth="1"/>
    <col min="2" max="2" width="29.5" style="90" customWidth="1"/>
    <col min="3" max="3" width="4.6640625" style="202" customWidth="1"/>
    <col min="4" max="6" width="9.5" style="91" customWidth="1"/>
    <col min="7" max="7" width="3.4140625" style="72" customWidth="1"/>
    <col min="8" max="8" width="8.08203125" style="73" customWidth="1"/>
    <col min="9" max="9" width="8.4140625" style="73" customWidth="1"/>
    <col min="10" max="10" width="8.1640625" style="73" customWidth="1"/>
    <col min="11" max="11" width="13.9140625" style="72" customWidth="1"/>
    <col min="12" max="251" width="8.6640625" style="72" customWidth="1"/>
    <col min="252" max="16384" width="10.6640625" style="74"/>
  </cols>
  <sheetData>
    <row r="1" spans="1:251" s="83" customFormat="1">
      <c r="A1" s="78">
        <v>8</v>
      </c>
      <c r="B1" s="79" t="s">
        <v>9</v>
      </c>
      <c r="C1" s="200"/>
      <c r="D1" s="80"/>
      <c r="E1" s="80"/>
      <c r="F1" s="80"/>
      <c r="G1" s="81"/>
      <c r="H1" s="82"/>
      <c r="I1" s="82"/>
      <c r="J1" s="82"/>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spans="1:251" ht="54.75" customHeight="1">
      <c r="A2" s="84"/>
      <c r="B2" s="319" t="s">
        <v>376</v>
      </c>
      <c r="C2" s="319"/>
      <c r="D2" s="319"/>
      <c r="E2" s="319"/>
      <c r="F2" s="319"/>
    </row>
    <row r="3" spans="1:251">
      <c r="A3" s="84"/>
      <c r="B3" s="50"/>
      <c r="C3" s="201"/>
      <c r="D3" s="49"/>
      <c r="E3" s="49"/>
      <c r="F3" s="49"/>
    </row>
    <row r="4" spans="1:251" s="72" customFormat="1">
      <c r="A4" s="84"/>
      <c r="B4" s="86"/>
      <c r="C4" s="201" t="s">
        <v>13</v>
      </c>
      <c r="D4" s="49" t="s">
        <v>14</v>
      </c>
      <c r="E4" s="49" t="s">
        <v>15</v>
      </c>
      <c r="F4" s="49" t="s">
        <v>16</v>
      </c>
      <c r="H4" s="73"/>
      <c r="I4" s="73"/>
      <c r="J4" s="73"/>
    </row>
    <row r="5" spans="1:251" s="72" customFormat="1">
      <c r="A5" s="84"/>
      <c r="B5" s="50"/>
      <c r="C5" s="201"/>
      <c r="D5" s="49"/>
      <c r="E5" s="49"/>
      <c r="F5" s="49"/>
      <c r="H5" s="73"/>
      <c r="I5" s="73"/>
      <c r="J5" s="73"/>
    </row>
    <row r="6" spans="1:251" s="72" customFormat="1" ht="39">
      <c r="A6" s="84" t="s">
        <v>51</v>
      </c>
      <c r="B6" s="86" t="s">
        <v>377</v>
      </c>
      <c r="C6" s="201" t="s">
        <v>18</v>
      </c>
      <c r="D6" s="56">
        <v>11</v>
      </c>
      <c r="E6" s="48">
        <v>0</v>
      </c>
      <c r="F6" s="87">
        <f>D6*E6</f>
        <v>0</v>
      </c>
      <c r="H6" s="73"/>
      <c r="I6" s="73"/>
      <c r="J6" s="73"/>
    </row>
    <row r="7" spans="1:251" s="72" customFormat="1">
      <c r="A7" s="84"/>
      <c r="B7" s="86"/>
      <c r="C7" s="201"/>
      <c r="D7" s="75"/>
      <c r="E7" s="48"/>
      <c r="F7" s="87"/>
      <c r="H7" s="73"/>
      <c r="I7" s="73"/>
      <c r="J7" s="73"/>
    </row>
    <row r="8" spans="1:251" s="72" customFormat="1" ht="91">
      <c r="A8" s="84" t="s">
        <v>52</v>
      </c>
      <c r="B8" s="86" t="s">
        <v>378</v>
      </c>
      <c r="C8" s="201" t="s">
        <v>18</v>
      </c>
      <c r="D8" s="56">
        <v>17</v>
      </c>
      <c r="E8" s="48">
        <v>0</v>
      </c>
      <c r="F8" s="87">
        <f>D8*E8</f>
        <v>0</v>
      </c>
      <c r="H8" s="73"/>
      <c r="I8" s="73"/>
      <c r="J8" s="73"/>
    </row>
    <row r="9" spans="1:251" s="72" customFormat="1">
      <c r="A9" s="84"/>
      <c r="B9" s="86"/>
      <c r="C9" s="201"/>
      <c r="D9" s="75"/>
      <c r="E9" s="48"/>
      <c r="F9" s="87"/>
      <c r="H9" s="73"/>
      <c r="I9" s="73"/>
      <c r="J9" s="73"/>
    </row>
    <row r="10" spans="1:251">
      <c r="A10" s="84"/>
      <c r="B10" s="86"/>
      <c r="C10" s="201"/>
      <c r="D10" s="49"/>
      <c r="E10" s="49"/>
      <c r="F10" s="87"/>
    </row>
    <row r="11" spans="1:251">
      <c r="A11" s="78"/>
      <c r="B11" s="79" t="s">
        <v>11</v>
      </c>
      <c r="C11" s="200"/>
      <c r="D11" s="80"/>
      <c r="E11" s="80"/>
      <c r="F11" s="88">
        <f>SUM(F6:F9)</f>
        <v>0</v>
      </c>
    </row>
    <row r="12" spans="1:251">
      <c r="A12" s="84"/>
      <c r="B12" s="86"/>
      <c r="C12" s="201"/>
      <c r="D12" s="49"/>
      <c r="E12" s="49"/>
      <c r="F12" s="49"/>
    </row>
    <row r="13" spans="1:251">
      <c r="A13" s="84"/>
      <c r="B13" s="86"/>
      <c r="C13" s="201"/>
      <c r="D13" s="49"/>
      <c r="E13" s="49"/>
      <c r="F13" s="49"/>
    </row>
  </sheetData>
  <mergeCells count="1">
    <mergeCell ref="B2:F2"/>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EB79-8369-4D04-9F06-2B8030F9B70A}">
  <dimension ref="A1:IQ22"/>
  <sheetViews>
    <sheetView workbookViewId="0">
      <selection activeCell="K17" sqref="K17"/>
    </sheetView>
  </sheetViews>
  <sheetFormatPr defaultColWidth="10.6640625" defaultRowHeight="14.5"/>
  <cols>
    <col min="1" max="1" width="7.08203125" style="33" customWidth="1"/>
    <col min="2" max="2" width="29.5" style="34" customWidth="1"/>
    <col min="3" max="3" width="4.6640625" style="121" customWidth="1"/>
    <col min="4" max="4" width="9.5" style="117" customWidth="1"/>
    <col min="5" max="6" width="9.5" style="10" customWidth="1"/>
    <col min="7" max="7" width="3.4140625" style="2" customWidth="1"/>
    <col min="8" max="8" width="8.08203125" style="11" customWidth="1"/>
    <col min="9" max="9" width="8.4140625" style="11" customWidth="1"/>
    <col min="10" max="10" width="8.1640625" style="11" customWidth="1"/>
    <col min="11" max="11" width="13.9140625" style="2" customWidth="1"/>
    <col min="12" max="251" width="8.6640625" style="2" customWidth="1"/>
  </cols>
  <sheetData>
    <row r="1" spans="1:251" s="16" customFormat="1">
      <c r="A1" s="17">
        <v>9</v>
      </c>
      <c r="B1" s="14" t="s">
        <v>10</v>
      </c>
      <c r="C1" s="118"/>
      <c r="D1" s="112"/>
      <c r="E1" s="31"/>
      <c r="F1" s="31"/>
      <c r="G1" s="1"/>
      <c r="H1" s="21"/>
      <c r="I1" s="2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c r="A2" s="7"/>
      <c r="B2" s="9"/>
      <c r="C2" s="119"/>
      <c r="D2" s="113"/>
      <c r="E2" s="26"/>
      <c r="F2" s="26"/>
    </row>
    <row r="3" spans="1:251" ht="41.25" customHeight="1">
      <c r="A3" s="7"/>
      <c r="B3" s="319" t="s">
        <v>41</v>
      </c>
      <c r="C3" s="319"/>
      <c r="D3" s="319"/>
      <c r="E3" s="319"/>
      <c r="F3" s="319"/>
    </row>
    <row r="4" spans="1:251">
      <c r="A4" s="7"/>
      <c r="B4" s="42"/>
      <c r="C4" s="119"/>
      <c r="D4" s="113"/>
      <c r="E4" s="26"/>
      <c r="F4" s="26"/>
    </row>
    <row r="5" spans="1:251">
      <c r="A5" s="7"/>
      <c r="B5" s="9"/>
      <c r="C5" s="119" t="s">
        <v>13</v>
      </c>
      <c r="D5" s="113" t="s">
        <v>14</v>
      </c>
      <c r="E5" s="26" t="s">
        <v>15</v>
      </c>
      <c r="F5" s="26" t="s">
        <v>16</v>
      </c>
    </row>
    <row r="6" spans="1:251">
      <c r="A6" s="7"/>
      <c r="B6" s="9"/>
      <c r="C6" s="119"/>
      <c r="D6" s="113"/>
      <c r="E6" s="26"/>
      <c r="F6" s="26"/>
    </row>
    <row r="7" spans="1:251" ht="54.75" customHeight="1">
      <c r="A7" s="7" t="s">
        <v>243</v>
      </c>
      <c r="B7" s="42" t="s">
        <v>379</v>
      </c>
      <c r="C7" s="119"/>
      <c r="D7" s="11"/>
      <c r="E7" s="2"/>
      <c r="F7" s="53"/>
    </row>
    <row r="8" spans="1:251">
      <c r="A8" s="7"/>
      <c r="B8" s="42" t="s">
        <v>246</v>
      </c>
      <c r="C8" s="119" t="s">
        <v>69</v>
      </c>
      <c r="D8" s="124">
        <v>19</v>
      </c>
      <c r="E8" s="26">
        <v>0</v>
      </c>
      <c r="F8" s="53">
        <f t="shared" ref="F8:F9" si="0">SUM(E8*D8)</f>
        <v>0</v>
      </c>
    </row>
    <row r="9" spans="1:251">
      <c r="A9" s="7"/>
      <c r="B9" s="42" t="s">
        <v>247</v>
      </c>
      <c r="C9" s="119" t="s">
        <v>69</v>
      </c>
      <c r="D9" s="124">
        <v>16</v>
      </c>
      <c r="E9" s="26">
        <v>0</v>
      </c>
      <c r="F9" s="53">
        <f t="shared" si="0"/>
        <v>0</v>
      </c>
    </row>
    <row r="10" spans="1:251">
      <c r="A10" s="7"/>
      <c r="B10" s="42"/>
      <c r="C10" s="119"/>
      <c r="D10" s="131"/>
      <c r="E10" s="26"/>
      <c r="F10" s="53"/>
    </row>
    <row r="11" spans="1:251" ht="104">
      <c r="A11" s="7" t="s">
        <v>54</v>
      </c>
      <c r="B11" s="42" t="s">
        <v>65</v>
      </c>
      <c r="C11" s="119" t="s">
        <v>40</v>
      </c>
      <c r="D11" s="132">
        <v>12</v>
      </c>
      <c r="E11" s="26">
        <v>0</v>
      </c>
      <c r="F11" s="53">
        <f>SUM(E11*D11)</f>
        <v>0</v>
      </c>
    </row>
    <row r="12" spans="1:251">
      <c r="A12" s="7"/>
      <c r="B12" s="42"/>
      <c r="C12" s="119"/>
      <c r="D12" s="132"/>
      <c r="E12" s="26"/>
      <c r="F12" s="53"/>
    </row>
    <row r="13" spans="1:251" ht="52">
      <c r="A13" s="7" t="s">
        <v>244</v>
      </c>
      <c r="B13" s="42" t="s">
        <v>118</v>
      </c>
      <c r="C13" s="119" t="s">
        <v>47</v>
      </c>
      <c r="D13" s="132">
        <v>29</v>
      </c>
      <c r="E13" s="26">
        <v>0</v>
      </c>
      <c r="F13" s="53">
        <f>SUM(E13*D13)</f>
        <v>0</v>
      </c>
    </row>
    <row r="14" spans="1:251">
      <c r="A14" s="7"/>
      <c r="B14" s="42"/>
      <c r="C14" s="119"/>
      <c r="D14" s="131"/>
      <c r="E14" s="26"/>
      <c r="F14" s="53"/>
    </row>
    <row r="15" spans="1:251" ht="52">
      <c r="A15" s="7" t="s">
        <v>245</v>
      </c>
      <c r="B15" s="42" t="s">
        <v>380</v>
      </c>
      <c r="C15" s="119" t="s">
        <v>53</v>
      </c>
      <c r="D15" s="124">
        <v>1</v>
      </c>
      <c r="E15" s="49">
        <v>0</v>
      </c>
      <c r="F15" s="53">
        <f>SUM(E15*D15)</f>
        <v>0</v>
      </c>
    </row>
    <row r="16" spans="1:251">
      <c r="A16" s="7"/>
      <c r="B16" s="42"/>
      <c r="C16" s="119"/>
      <c r="D16" s="124"/>
      <c r="E16" s="49"/>
      <c r="F16" s="53"/>
    </row>
    <row r="17" spans="1:10" ht="81" customHeight="1">
      <c r="A17" s="7" t="s">
        <v>55</v>
      </c>
      <c r="B17" s="42" t="s">
        <v>381</v>
      </c>
      <c r="C17" s="119" t="s">
        <v>53</v>
      </c>
      <c r="D17" s="124">
        <v>1</v>
      </c>
      <c r="E17" s="49">
        <v>0</v>
      </c>
      <c r="F17" s="53">
        <f>SUM(E17*D17)</f>
        <v>0</v>
      </c>
    </row>
    <row r="18" spans="1:10" s="2" customFormat="1">
      <c r="A18" s="12"/>
      <c r="B18" s="13"/>
      <c r="C18" s="123"/>
      <c r="D18" s="126"/>
      <c r="E18" s="28"/>
      <c r="F18" s="54"/>
      <c r="H18" s="11"/>
      <c r="I18" s="11"/>
      <c r="J18" s="11"/>
    </row>
    <row r="19" spans="1:10" s="2" customFormat="1">
      <c r="A19" s="7"/>
      <c r="B19" s="9"/>
      <c r="C19" s="119"/>
      <c r="D19" s="113"/>
      <c r="E19" s="26"/>
      <c r="F19" s="53"/>
      <c r="H19" s="11"/>
      <c r="I19" s="11"/>
      <c r="J19" s="11"/>
    </row>
    <row r="20" spans="1:10" s="1" customFormat="1">
      <c r="A20" s="17"/>
      <c r="B20" s="14" t="s">
        <v>11</v>
      </c>
      <c r="C20" s="118"/>
      <c r="D20" s="112"/>
      <c r="E20" s="31"/>
      <c r="F20" s="55">
        <f>SUM(F6:F17)</f>
        <v>0</v>
      </c>
      <c r="H20" s="21"/>
      <c r="I20" s="21"/>
      <c r="J20" s="21"/>
    </row>
    <row r="21" spans="1:10">
      <c r="A21" s="7"/>
      <c r="B21" s="9"/>
      <c r="C21" s="119"/>
      <c r="D21" s="113"/>
      <c r="E21" s="26"/>
      <c r="F21" s="26"/>
    </row>
    <row r="22" spans="1:10">
      <c r="A22" s="7"/>
      <c r="B22" s="9"/>
      <c r="C22" s="119"/>
      <c r="D22" s="113"/>
      <c r="E22" s="26"/>
      <c r="F22" s="26"/>
    </row>
  </sheetData>
  <mergeCells count="1">
    <mergeCell ref="B3:F3"/>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A23B9-A5F8-49E0-9A54-9D5FF956EFF6}">
  <sheetPr>
    <tabColor rgb="FF00B050"/>
  </sheetPr>
  <dimension ref="A1:IQ72"/>
  <sheetViews>
    <sheetView workbookViewId="0">
      <selection activeCell="B3" sqref="B3:F3"/>
    </sheetView>
  </sheetViews>
  <sheetFormatPr defaultColWidth="10.6640625" defaultRowHeight="14.5"/>
  <cols>
    <col min="1" max="1" width="4.5" style="153" customWidth="1"/>
    <col min="2" max="2" width="29.5" style="154" customWidth="1"/>
    <col min="3" max="3" width="4.6640625" style="142" customWidth="1"/>
    <col min="4" max="5" width="9.5" style="155" customWidth="1"/>
    <col min="6" max="6" width="15.58203125" style="155" customWidth="1"/>
    <col min="7" max="7" width="3.4140625" style="142" customWidth="1"/>
    <col min="8" max="8" width="8.08203125" style="141" customWidth="1"/>
    <col min="9" max="9" width="8.4140625" style="141" customWidth="1"/>
    <col min="10" max="10" width="8.1640625" style="141" customWidth="1"/>
    <col min="11" max="11" width="90.4140625" style="142" customWidth="1"/>
    <col min="12" max="251" width="8.6640625" style="142" customWidth="1"/>
    <col min="252" max="16384" width="10.6640625" style="150"/>
  </cols>
  <sheetData>
    <row r="1" spans="1:11" s="142" customFormat="1" ht="30.75" customHeight="1">
      <c r="A1" s="208" t="s">
        <v>248</v>
      </c>
      <c r="B1" s="322" t="s">
        <v>249</v>
      </c>
      <c r="C1" s="322"/>
      <c r="D1" s="322"/>
      <c r="E1" s="322"/>
      <c r="F1" s="322"/>
      <c r="G1" s="209"/>
      <c r="H1" s="209"/>
      <c r="I1" s="141"/>
      <c r="J1" s="141"/>
    </row>
    <row r="2" spans="1:11" s="142" customFormat="1" ht="30.75" customHeight="1">
      <c r="A2" s="208"/>
      <c r="B2" s="323" t="s">
        <v>382</v>
      </c>
      <c r="C2" s="324"/>
      <c r="D2" s="324"/>
      <c r="E2" s="324"/>
      <c r="F2" s="324"/>
      <c r="G2" s="209"/>
      <c r="H2" s="209"/>
      <c r="I2" s="141"/>
      <c r="J2" s="141"/>
    </row>
    <row r="3" spans="1:11" s="142" customFormat="1" ht="82.5" customHeight="1">
      <c r="A3" s="208"/>
      <c r="B3" s="323" t="s">
        <v>471</v>
      </c>
      <c r="C3" s="324"/>
      <c r="D3" s="324"/>
      <c r="E3" s="324"/>
      <c r="F3" s="324"/>
      <c r="G3" s="209"/>
      <c r="H3" s="209"/>
      <c r="I3" s="141"/>
      <c r="J3" s="141"/>
      <c r="K3" s="249"/>
    </row>
    <row r="4" spans="1:11" s="142" customFormat="1">
      <c r="A4" s="208"/>
      <c r="B4" s="247"/>
      <c r="C4" s="247"/>
      <c r="D4" s="247"/>
      <c r="E4" s="247"/>
      <c r="F4" s="247"/>
      <c r="G4" s="209"/>
      <c r="H4" s="209"/>
      <c r="I4" s="141"/>
      <c r="J4" s="141"/>
      <c r="K4" s="252"/>
    </row>
    <row r="5" spans="1:11" s="142" customFormat="1" ht="30.75" customHeight="1">
      <c r="A5" s="241" t="s">
        <v>170</v>
      </c>
      <c r="B5" s="241" t="s">
        <v>171</v>
      </c>
      <c r="C5" s="242" t="s">
        <v>172</v>
      </c>
      <c r="D5" s="243" t="s">
        <v>173</v>
      </c>
      <c r="E5" s="245" t="s">
        <v>174</v>
      </c>
      <c r="F5" s="244" t="s">
        <v>175</v>
      </c>
      <c r="G5" s="209"/>
      <c r="H5" s="209"/>
      <c r="I5" s="141"/>
      <c r="J5" s="141"/>
      <c r="K5" s="250"/>
    </row>
    <row r="6" spans="1:11" s="142" customFormat="1">
      <c r="A6" s="143">
        <v>1</v>
      </c>
      <c r="B6" s="144" t="s">
        <v>120</v>
      </c>
      <c r="C6" s="139"/>
      <c r="D6" s="145"/>
      <c r="E6" s="146"/>
      <c r="F6" s="140"/>
      <c r="G6" s="144"/>
      <c r="H6" s="147"/>
      <c r="I6" s="141"/>
      <c r="J6" s="141"/>
      <c r="K6" s="249"/>
    </row>
    <row r="7" spans="1:11" s="142" customFormat="1" ht="104">
      <c r="B7" s="148" t="s">
        <v>121</v>
      </c>
      <c r="C7" s="139" t="s">
        <v>40</v>
      </c>
      <c r="D7" s="145">
        <v>16</v>
      </c>
      <c r="E7" s="149">
        <v>0</v>
      </c>
      <c r="F7" s="156">
        <f>E7*D7</f>
        <v>0</v>
      </c>
      <c r="G7" s="144"/>
      <c r="H7" s="147"/>
      <c r="I7" s="141"/>
      <c r="J7" s="141"/>
      <c r="K7" s="250"/>
    </row>
    <row r="8" spans="1:11" s="142" customFormat="1">
      <c r="A8" s="143"/>
      <c r="B8" s="148"/>
      <c r="C8" s="139"/>
      <c r="D8" s="145"/>
      <c r="E8" s="149"/>
      <c r="F8" s="156"/>
      <c r="G8" s="144"/>
      <c r="H8" s="147"/>
      <c r="I8" s="141"/>
      <c r="J8" s="141"/>
    </row>
    <row r="9" spans="1:11" s="142" customFormat="1" ht="26">
      <c r="A9" s="143">
        <v>2</v>
      </c>
      <c r="B9" s="148" t="s">
        <v>122</v>
      </c>
      <c r="C9" s="139" t="s">
        <v>40</v>
      </c>
      <c r="D9" s="145">
        <v>35</v>
      </c>
      <c r="E9" s="149">
        <v>0</v>
      </c>
      <c r="F9" s="156">
        <f>E9*D9</f>
        <v>0</v>
      </c>
      <c r="G9" s="144"/>
      <c r="H9" s="147"/>
      <c r="I9" s="141"/>
      <c r="J9" s="141"/>
    </row>
    <row r="10" spans="1:11" s="142" customFormat="1">
      <c r="A10" s="143"/>
      <c r="B10" s="148"/>
      <c r="C10" s="139"/>
      <c r="D10" s="145"/>
      <c r="E10" s="149"/>
      <c r="F10" s="156"/>
      <c r="G10" s="144"/>
      <c r="H10" s="147"/>
      <c r="I10" s="141"/>
      <c r="J10" s="141"/>
    </row>
    <row r="11" spans="1:11" s="142" customFormat="1">
      <c r="A11" s="143">
        <v>3</v>
      </c>
      <c r="B11" s="148" t="s">
        <v>123</v>
      </c>
      <c r="C11" s="139" t="s">
        <v>40</v>
      </c>
      <c r="D11" s="145">
        <v>35</v>
      </c>
      <c r="E11" s="149">
        <v>0</v>
      </c>
      <c r="F11" s="156">
        <f>E11*D11</f>
        <v>0</v>
      </c>
      <c r="G11" s="144"/>
      <c r="H11" s="147"/>
      <c r="I11" s="141"/>
      <c r="J11" s="141"/>
    </row>
    <row r="12" spans="1:11" s="142" customFormat="1">
      <c r="A12" s="143"/>
      <c r="B12" s="148"/>
      <c r="C12" s="139"/>
      <c r="D12" s="145"/>
      <c r="E12" s="149"/>
      <c r="F12" s="156"/>
      <c r="G12" s="144"/>
      <c r="H12" s="147"/>
      <c r="I12" s="141"/>
      <c r="J12" s="141"/>
    </row>
    <row r="13" spans="1:11" s="142" customFormat="1">
      <c r="A13" s="143">
        <v>4</v>
      </c>
      <c r="B13" s="148" t="s">
        <v>124</v>
      </c>
      <c r="C13" s="139" t="s">
        <v>40</v>
      </c>
      <c r="D13" s="145">
        <v>100</v>
      </c>
      <c r="E13" s="149">
        <v>0</v>
      </c>
      <c r="F13" s="156">
        <f>E13*D13</f>
        <v>0</v>
      </c>
      <c r="G13" s="144"/>
      <c r="H13" s="147"/>
      <c r="I13" s="141"/>
      <c r="J13" s="141"/>
    </row>
    <row r="14" spans="1:11" s="142" customFormat="1">
      <c r="A14" s="143"/>
      <c r="B14" s="148"/>
      <c r="C14" s="139"/>
      <c r="D14" s="145"/>
      <c r="E14" s="149"/>
      <c r="F14" s="156"/>
      <c r="G14" s="144"/>
      <c r="H14" s="147"/>
      <c r="I14" s="141"/>
      <c r="J14" s="141"/>
    </row>
    <row r="15" spans="1:11" s="142" customFormat="1">
      <c r="A15" s="143">
        <v>5</v>
      </c>
      <c r="B15" s="148" t="s">
        <v>125</v>
      </c>
      <c r="C15" s="139" t="s">
        <v>40</v>
      </c>
      <c r="D15" s="145">
        <v>2</v>
      </c>
      <c r="E15" s="149">
        <v>0</v>
      </c>
      <c r="F15" s="156">
        <f>E15*D15</f>
        <v>0</v>
      </c>
      <c r="G15" s="144"/>
      <c r="I15" s="141"/>
      <c r="J15" s="141"/>
    </row>
    <row r="16" spans="1:11" s="142" customFormat="1">
      <c r="A16" s="143"/>
      <c r="B16" s="148"/>
      <c r="C16" s="139"/>
      <c r="D16" s="145"/>
      <c r="E16" s="149"/>
      <c r="F16" s="156"/>
      <c r="G16" s="144"/>
      <c r="H16" s="141"/>
      <c r="I16" s="141"/>
      <c r="J16" s="141"/>
    </row>
    <row r="17" spans="1:10" s="142" customFormat="1" ht="26">
      <c r="A17" s="143">
        <v>6</v>
      </c>
      <c r="B17" s="148" t="s">
        <v>126</v>
      </c>
      <c r="C17" s="139" t="s">
        <v>40</v>
      </c>
      <c r="D17" s="145">
        <v>17</v>
      </c>
      <c r="E17" s="149">
        <v>0</v>
      </c>
      <c r="F17" s="156">
        <f>E17*D17</f>
        <v>0</v>
      </c>
      <c r="G17" s="144"/>
      <c r="H17" s="141"/>
      <c r="I17" s="141"/>
      <c r="J17" s="141"/>
    </row>
    <row r="18" spans="1:10">
      <c r="A18" s="143"/>
      <c r="B18" s="148"/>
      <c r="C18" s="139"/>
      <c r="D18" s="145"/>
      <c r="E18" s="149"/>
      <c r="F18" s="156"/>
      <c r="G18" s="144"/>
    </row>
    <row r="19" spans="1:10">
      <c r="A19" s="143">
        <v>7</v>
      </c>
      <c r="B19" s="148" t="s">
        <v>127</v>
      </c>
      <c r="C19" s="139" t="s">
        <v>40</v>
      </c>
      <c r="D19" s="145">
        <v>21</v>
      </c>
      <c r="E19" s="149">
        <v>0</v>
      </c>
      <c r="F19" s="156">
        <f>E19*D19</f>
        <v>0</v>
      </c>
      <c r="G19" s="144"/>
    </row>
    <row r="20" spans="1:10">
      <c r="A20" s="143"/>
      <c r="B20" s="148"/>
      <c r="C20" s="139"/>
      <c r="D20" s="145"/>
      <c r="E20" s="149"/>
      <c r="F20" s="156"/>
      <c r="G20" s="144"/>
    </row>
    <row r="21" spans="1:10">
      <c r="A21" s="143">
        <v>8</v>
      </c>
      <c r="B21" s="148" t="s">
        <v>128</v>
      </c>
      <c r="C21" s="139" t="s">
        <v>40</v>
      </c>
      <c r="D21" s="145">
        <v>1</v>
      </c>
      <c r="E21" s="149">
        <v>0</v>
      </c>
      <c r="F21" s="156">
        <f>E21*D21</f>
        <v>0</v>
      </c>
      <c r="G21" s="144"/>
    </row>
    <row r="22" spans="1:10">
      <c r="A22" s="143"/>
      <c r="B22" s="148"/>
      <c r="C22" s="139"/>
      <c r="D22" s="145"/>
      <c r="E22" s="149"/>
      <c r="F22" s="156"/>
      <c r="G22" s="144"/>
    </row>
    <row r="23" spans="1:10">
      <c r="A23" s="143">
        <v>9</v>
      </c>
      <c r="B23" s="148" t="s">
        <v>129</v>
      </c>
      <c r="C23" s="139" t="s">
        <v>40</v>
      </c>
      <c r="D23" s="145">
        <v>8</v>
      </c>
      <c r="E23" s="149">
        <v>0</v>
      </c>
      <c r="F23" s="156">
        <f>E23*D23</f>
        <v>0</v>
      </c>
      <c r="G23" s="144"/>
    </row>
    <row r="24" spans="1:10">
      <c r="A24" s="143"/>
      <c r="B24" s="148"/>
      <c r="C24" s="139"/>
      <c r="D24" s="145"/>
      <c r="E24" s="149"/>
      <c r="F24" s="156"/>
      <c r="G24" s="144"/>
    </row>
    <row r="25" spans="1:10">
      <c r="A25" s="143">
        <v>10</v>
      </c>
      <c r="B25" s="148" t="s">
        <v>130</v>
      </c>
      <c r="C25" s="139" t="s">
        <v>40</v>
      </c>
      <c r="D25" s="145">
        <v>4</v>
      </c>
      <c r="E25" s="149">
        <v>0</v>
      </c>
      <c r="F25" s="156">
        <f>E25*D25</f>
        <v>0</v>
      </c>
      <c r="G25" s="144"/>
    </row>
    <row r="26" spans="1:10">
      <c r="A26" s="143"/>
      <c r="B26" s="148"/>
      <c r="C26" s="139"/>
      <c r="D26" s="145"/>
      <c r="E26" s="149"/>
      <c r="F26" s="156"/>
      <c r="G26" s="144"/>
    </row>
    <row r="27" spans="1:10">
      <c r="A27" s="143">
        <v>11</v>
      </c>
      <c r="B27" s="148" t="s">
        <v>131</v>
      </c>
      <c r="C27" s="139" t="s">
        <v>40</v>
      </c>
      <c r="D27" s="145">
        <v>8</v>
      </c>
      <c r="E27" s="149">
        <v>0</v>
      </c>
      <c r="F27" s="156">
        <f>E27*D27</f>
        <v>0</v>
      </c>
      <c r="G27" s="144"/>
    </row>
    <row r="28" spans="1:10">
      <c r="A28" s="143"/>
      <c r="B28" s="148"/>
      <c r="C28" s="139"/>
      <c r="D28" s="145"/>
      <c r="E28" s="149"/>
      <c r="F28" s="156"/>
      <c r="G28" s="144"/>
    </row>
    <row r="29" spans="1:10" ht="52">
      <c r="A29" s="143">
        <v>12</v>
      </c>
      <c r="B29" s="148" t="s">
        <v>132</v>
      </c>
      <c r="C29" s="139" t="s">
        <v>40</v>
      </c>
      <c r="D29" s="145">
        <v>18</v>
      </c>
      <c r="E29" s="149">
        <v>0</v>
      </c>
      <c r="F29" s="156">
        <f>E29*D29</f>
        <v>0</v>
      </c>
      <c r="G29" s="144"/>
    </row>
    <row r="30" spans="1:10">
      <c r="A30" s="143"/>
      <c r="B30" s="148"/>
      <c r="C30" s="139"/>
      <c r="D30" s="145"/>
      <c r="E30" s="149"/>
      <c r="F30" s="156"/>
      <c r="G30" s="144"/>
    </row>
    <row r="31" spans="1:10" ht="26">
      <c r="A31" s="143">
        <v>13</v>
      </c>
      <c r="B31" s="148" t="s">
        <v>133</v>
      </c>
      <c r="C31" s="139" t="s">
        <v>40</v>
      </c>
      <c r="D31" s="145">
        <v>8</v>
      </c>
      <c r="E31" s="149">
        <v>0</v>
      </c>
      <c r="F31" s="156">
        <f>E31*D31</f>
        <v>0</v>
      </c>
      <c r="G31" s="144"/>
    </row>
    <row r="32" spans="1:10">
      <c r="A32" s="143"/>
      <c r="B32" s="148"/>
      <c r="C32" s="139"/>
      <c r="D32" s="145"/>
      <c r="E32" s="149"/>
      <c r="F32" s="156"/>
      <c r="G32" s="144"/>
    </row>
    <row r="33" spans="1:7" ht="39">
      <c r="A33" s="143">
        <v>14</v>
      </c>
      <c r="B33" s="148" t="s">
        <v>134</v>
      </c>
      <c r="C33" s="139"/>
      <c r="D33" s="145">
        <v>10</v>
      </c>
      <c r="E33" s="149">
        <v>0</v>
      </c>
      <c r="F33" s="156">
        <f>E33*D33</f>
        <v>0</v>
      </c>
      <c r="G33" s="144"/>
    </row>
    <row r="34" spans="1:7">
      <c r="A34" s="143"/>
      <c r="B34" s="148"/>
      <c r="C34" s="139"/>
      <c r="D34" s="145"/>
      <c r="E34" s="149"/>
      <c r="F34" s="156"/>
      <c r="G34" s="144"/>
    </row>
    <row r="35" spans="1:7" ht="52">
      <c r="A35" s="143">
        <v>15</v>
      </c>
      <c r="B35" s="148" t="s">
        <v>135</v>
      </c>
      <c r="C35" s="139" t="s">
        <v>40</v>
      </c>
      <c r="D35" s="145">
        <v>1</v>
      </c>
      <c r="E35" s="149">
        <v>0</v>
      </c>
      <c r="F35" s="156">
        <f>E35*D35</f>
        <v>0</v>
      </c>
      <c r="G35" s="144"/>
    </row>
    <row r="36" spans="1:7">
      <c r="A36" s="143"/>
      <c r="B36" s="148"/>
      <c r="C36" s="139"/>
      <c r="D36" s="145"/>
      <c r="E36" s="149"/>
      <c r="F36" s="156"/>
      <c r="G36" s="144"/>
    </row>
    <row r="37" spans="1:7" ht="26">
      <c r="A37" s="143">
        <v>16</v>
      </c>
      <c r="B37" s="148" t="s">
        <v>136</v>
      </c>
      <c r="C37" s="139" t="s">
        <v>40</v>
      </c>
      <c r="D37" s="145">
        <v>2</v>
      </c>
      <c r="E37" s="149">
        <v>0</v>
      </c>
      <c r="F37" s="156">
        <f>E37*D37</f>
        <v>0</v>
      </c>
      <c r="G37" s="144"/>
    </row>
    <row r="38" spans="1:7">
      <c r="A38" s="143"/>
      <c r="B38" s="148"/>
      <c r="C38" s="139"/>
      <c r="D38" s="145"/>
      <c r="E38" s="149"/>
      <c r="F38" s="156"/>
      <c r="G38" s="144"/>
    </row>
    <row r="39" spans="1:7">
      <c r="A39" s="143">
        <v>17</v>
      </c>
      <c r="B39" s="148" t="s">
        <v>137</v>
      </c>
      <c r="C39" s="139" t="s">
        <v>40</v>
      </c>
      <c r="D39" s="145">
        <v>1</v>
      </c>
      <c r="E39" s="149">
        <v>0</v>
      </c>
      <c r="F39" s="156">
        <f>E39*D39</f>
        <v>0</v>
      </c>
      <c r="G39" s="144"/>
    </row>
    <row r="40" spans="1:7">
      <c r="A40" s="143"/>
      <c r="B40" s="148"/>
      <c r="C40" s="139"/>
      <c r="D40" s="145"/>
      <c r="E40" s="149"/>
      <c r="F40" s="156"/>
      <c r="G40" s="144"/>
    </row>
    <row r="41" spans="1:7">
      <c r="A41" s="143">
        <v>18</v>
      </c>
      <c r="B41" s="148" t="s">
        <v>138</v>
      </c>
      <c r="C41" s="139" t="s">
        <v>40</v>
      </c>
      <c r="D41" s="145">
        <v>15</v>
      </c>
      <c r="E41" s="149">
        <v>0</v>
      </c>
      <c r="F41" s="156">
        <f>E41*D41</f>
        <v>0</v>
      </c>
      <c r="G41" s="144"/>
    </row>
    <row r="42" spans="1:7">
      <c r="A42" s="143"/>
      <c r="B42" s="148"/>
      <c r="C42" s="139"/>
      <c r="D42" s="145"/>
      <c r="E42" s="149"/>
      <c r="F42" s="156"/>
      <c r="G42" s="144"/>
    </row>
    <row r="43" spans="1:7">
      <c r="A43" s="143">
        <v>19</v>
      </c>
      <c r="B43" s="148" t="s">
        <v>139</v>
      </c>
      <c r="C43" s="139" t="s">
        <v>40</v>
      </c>
      <c r="D43" s="145">
        <v>1</v>
      </c>
      <c r="E43" s="149">
        <v>0</v>
      </c>
      <c r="F43" s="156">
        <f>E43*D43</f>
        <v>0</v>
      </c>
      <c r="G43" s="144"/>
    </row>
    <row r="44" spans="1:7">
      <c r="A44" s="143"/>
      <c r="B44" s="148"/>
      <c r="C44" s="139"/>
      <c r="D44" s="145"/>
      <c r="E44" s="149"/>
      <c r="F44" s="156"/>
      <c r="G44" s="144"/>
    </row>
    <row r="45" spans="1:7">
      <c r="A45" s="143">
        <v>20</v>
      </c>
      <c r="B45" s="148" t="s">
        <v>140</v>
      </c>
      <c r="C45" s="139" t="s">
        <v>40</v>
      </c>
      <c r="D45" s="145">
        <v>36</v>
      </c>
      <c r="E45" s="149">
        <v>0</v>
      </c>
      <c r="F45" s="156">
        <f>E45*D45</f>
        <v>0</v>
      </c>
      <c r="G45" s="144"/>
    </row>
    <row r="46" spans="1:7">
      <c r="A46" s="143"/>
      <c r="B46" s="148"/>
      <c r="C46" s="139"/>
      <c r="D46" s="145"/>
      <c r="E46" s="149"/>
      <c r="F46" s="156"/>
      <c r="G46" s="144"/>
    </row>
    <row r="47" spans="1:7">
      <c r="A47" s="143">
        <v>21</v>
      </c>
      <c r="B47" s="148" t="s">
        <v>141</v>
      </c>
      <c r="C47" s="139" t="s">
        <v>40</v>
      </c>
      <c r="D47" s="145">
        <v>2</v>
      </c>
      <c r="E47" s="149">
        <v>0</v>
      </c>
      <c r="F47" s="156">
        <f>E47*D47</f>
        <v>0</v>
      </c>
      <c r="G47" s="144"/>
    </row>
    <row r="48" spans="1:7">
      <c r="A48" s="143"/>
      <c r="B48" s="148"/>
      <c r="C48" s="139"/>
      <c r="D48" s="145"/>
      <c r="E48" s="149"/>
      <c r="F48" s="156"/>
      <c r="G48" s="144"/>
    </row>
    <row r="49" spans="1:9">
      <c r="A49" s="143">
        <v>22</v>
      </c>
      <c r="B49" s="148" t="s">
        <v>142</v>
      </c>
      <c r="C49" s="139" t="s">
        <v>40</v>
      </c>
      <c r="D49" s="145">
        <v>6</v>
      </c>
      <c r="E49" s="149">
        <v>0</v>
      </c>
      <c r="F49" s="156">
        <f>E49*D49</f>
        <v>0</v>
      </c>
      <c r="G49" s="144"/>
    </row>
    <row r="50" spans="1:9">
      <c r="A50" s="143"/>
      <c r="B50" s="148"/>
      <c r="C50" s="139"/>
      <c r="D50" s="145"/>
      <c r="E50" s="149"/>
      <c r="F50" s="156"/>
      <c r="G50" s="144"/>
    </row>
    <row r="51" spans="1:9">
      <c r="A51" s="143">
        <v>23</v>
      </c>
      <c r="B51" s="148" t="s">
        <v>143</v>
      </c>
      <c r="C51" s="139" t="s">
        <v>144</v>
      </c>
      <c r="D51" s="145">
        <v>1450</v>
      </c>
      <c r="E51" s="149">
        <v>0</v>
      </c>
      <c r="F51" s="156">
        <f>E51*D51</f>
        <v>0</v>
      </c>
      <c r="G51" s="144"/>
    </row>
    <row r="52" spans="1:9">
      <c r="A52" s="143"/>
      <c r="B52" s="148"/>
      <c r="C52" s="139"/>
      <c r="D52" s="145"/>
      <c r="E52" s="149"/>
      <c r="F52" s="156"/>
      <c r="G52" s="144"/>
    </row>
    <row r="53" spans="1:9">
      <c r="A53" s="143">
        <v>24</v>
      </c>
      <c r="B53" s="148" t="s">
        <v>145</v>
      </c>
      <c r="C53" s="139" t="s">
        <v>144</v>
      </c>
      <c r="D53" s="145">
        <v>80</v>
      </c>
      <c r="E53" s="149">
        <v>0</v>
      </c>
      <c r="F53" s="156">
        <f>E53*D53</f>
        <v>0</v>
      </c>
      <c r="G53" s="144"/>
    </row>
    <row r="54" spans="1:9">
      <c r="A54" s="143"/>
      <c r="B54" s="148"/>
      <c r="C54" s="139"/>
      <c r="D54" s="145"/>
      <c r="E54" s="149"/>
      <c r="F54" s="156"/>
      <c r="G54" s="144"/>
    </row>
    <row r="55" spans="1:9">
      <c r="A55" s="143">
        <v>25</v>
      </c>
      <c r="B55" s="148" t="s">
        <v>146</v>
      </c>
      <c r="C55" s="139" t="s">
        <v>144</v>
      </c>
      <c r="D55" s="145">
        <v>75</v>
      </c>
      <c r="E55" s="149">
        <v>0</v>
      </c>
      <c r="F55" s="156">
        <f>E55*D55</f>
        <v>0</v>
      </c>
      <c r="G55" s="144"/>
    </row>
    <row r="56" spans="1:9">
      <c r="A56" s="143"/>
      <c r="B56" s="148"/>
      <c r="C56" s="139"/>
      <c r="D56" s="145"/>
      <c r="E56" s="149"/>
      <c r="F56" s="156"/>
      <c r="G56" s="144"/>
    </row>
    <row r="57" spans="1:9">
      <c r="A57" s="143">
        <v>26</v>
      </c>
      <c r="B57" s="148" t="s">
        <v>147</v>
      </c>
      <c r="C57" s="139" t="s">
        <v>144</v>
      </c>
      <c r="D57" s="145">
        <v>65</v>
      </c>
      <c r="E57" s="149">
        <v>0</v>
      </c>
      <c r="F57" s="156">
        <f>E57*D57</f>
        <v>0</v>
      </c>
      <c r="G57" s="144"/>
    </row>
    <row r="58" spans="1:9">
      <c r="A58" s="143"/>
      <c r="B58" s="148"/>
      <c r="C58" s="139"/>
      <c r="D58" s="145"/>
      <c r="E58" s="149"/>
      <c r="F58" s="156"/>
      <c r="G58" s="144"/>
    </row>
    <row r="59" spans="1:9" ht="41.25" customHeight="1">
      <c r="A59" s="143">
        <v>27</v>
      </c>
      <c r="B59" s="151" t="s">
        <v>148</v>
      </c>
      <c r="C59" s="152" t="s">
        <v>53</v>
      </c>
      <c r="D59" s="152">
        <v>1</v>
      </c>
      <c r="E59" s="149">
        <v>0</v>
      </c>
      <c r="F59" s="156">
        <f>E59*D59</f>
        <v>0</v>
      </c>
      <c r="G59" s="144"/>
    </row>
    <row r="60" spans="1:9">
      <c r="A60" s="143"/>
      <c r="B60" s="151"/>
      <c r="C60" s="152"/>
      <c r="D60" s="152"/>
      <c r="E60" s="149"/>
      <c r="F60" s="156"/>
      <c r="G60" s="144"/>
    </row>
    <row r="61" spans="1:9" ht="52">
      <c r="A61" s="143">
        <v>28</v>
      </c>
      <c r="B61" s="151" t="s">
        <v>149</v>
      </c>
      <c r="C61" s="152" t="s">
        <v>53</v>
      </c>
      <c r="D61" s="152">
        <v>1</v>
      </c>
      <c r="E61" s="149">
        <v>0</v>
      </c>
      <c r="F61" s="156">
        <f>E61*D61</f>
        <v>0</v>
      </c>
      <c r="G61" s="144"/>
    </row>
    <row r="62" spans="1:9">
      <c r="A62" s="143"/>
      <c r="B62" s="151"/>
      <c r="C62" s="152"/>
      <c r="D62" s="152"/>
      <c r="E62" s="149"/>
      <c r="F62" s="156"/>
      <c r="G62" s="144"/>
    </row>
    <row r="63" spans="1:9" ht="39">
      <c r="A63" s="143">
        <v>29</v>
      </c>
      <c r="B63" s="148" t="s">
        <v>150</v>
      </c>
      <c r="C63" s="152" t="s">
        <v>53</v>
      </c>
      <c r="D63" s="145">
        <v>1</v>
      </c>
      <c r="E63" s="149">
        <v>0</v>
      </c>
      <c r="F63" s="156">
        <f>E63*D63</f>
        <v>0</v>
      </c>
      <c r="G63" s="144"/>
      <c r="H63" s="147"/>
      <c r="I63" s="147"/>
    </row>
    <row r="64" spans="1:9">
      <c r="A64" s="143"/>
      <c r="B64" s="148"/>
      <c r="C64" s="152"/>
      <c r="D64" s="145"/>
      <c r="E64" s="149"/>
      <c r="F64" s="156"/>
      <c r="G64" s="144"/>
      <c r="H64" s="147"/>
      <c r="I64" s="147"/>
    </row>
    <row r="65" spans="1:10" ht="26">
      <c r="A65" s="143">
        <v>30</v>
      </c>
      <c r="B65" s="148" t="s">
        <v>151</v>
      </c>
      <c r="C65" s="152" t="s">
        <v>53</v>
      </c>
      <c r="D65" s="145">
        <v>1</v>
      </c>
      <c r="E65" s="149">
        <v>0</v>
      </c>
      <c r="F65" s="156">
        <f>E65*D65</f>
        <v>0</v>
      </c>
      <c r="G65" s="144"/>
      <c r="H65" s="147"/>
      <c r="I65" s="147"/>
    </row>
    <row r="66" spans="1:10">
      <c r="A66" s="143"/>
      <c r="B66" s="148"/>
      <c r="C66" s="152"/>
      <c r="D66" s="145"/>
      <c r="E66" s="149"/>
      <c r="F66" s="156"/>
      <c r="G66" s="144"/>
      <c r="H66" s="147"/>
      <c r="I66" s="147"/>
    </row>
    <row r="67" spans="1:10">
      <c r="A67" s="143">
        <v>31</v>
      </c>
      <c r="B67" s="148" t="s">
        <v>383</v>
      </c>
      <c r="C67" s="152" t="s">
        <v>152</v>
      </c>
      <c r="D67" s="145">
        <v>1</v>
      </c>
      <c r="E67" s="149">
        <v>0</v>
      </c>
      <c r="F67" s="156">
        <f>E67*D67</f>
        <v>0</v>
      </c>
      <c r="G67" s="144"/>
      <c r="H67" s="147"/>
      <c r="I67" s="147"/>
    </row>
    <row r="68" spans="1:10">
      <c r="A68" s="143"/>
      <c r="B68" s="148"/>
      <c r="C68" s="152"/>
      <c r="D68" s="145"/>
      <c r="E68" s="149"/>
      <c r="F68" s="156"/>
      <c r="G68" s="144"/>
      <c r="H68" s="147"/>
      <c r="I68" s="147"/>
    </row>
    <row r="69" spans="1:10">
      <c r="A69" s="143">
        <v>32</v>
      </c>
      <c r="B69" s="148" t="s">
        <v>153</v>
      </c>
      <c r="C69" s="152" t="s">
        <v>154</v>
      </c>
      <c r="D69" s="145">
        <v>5</v>
      </c>
      <c r="E69" s="149">
        <f>SUM(F1:F66)</f>
        <v>0</v>
      </c>
      <c r="F69" s="156">
        <f>E69*D69/100</f>
        <v>0</v>
      </c>
      <c r="G69" s="144"/>
      <c r="H69" s="147"/>
      <c r="I69" s="147"/>
    </row>
    <row r="70" spans="1:10">
      <c r="A70" s="143"/>
      <c r="B70" s="148"/>
      <c r="C70" s="152"/>
      <c r="D70" s="145"/>
      <c r="E70" s="149"/>
      <c r="F70" s="156"/>
      <c r="G70" s="144"/>
      <c r="H70" s="147"/>
      <c r="I70" s="147"/>
    </row>
    <row r="71" spans="1:10" s="2" customFormat="1">
      <c r="A71" s="7"/>
      <c r="B71" s="9"/>
      <c r="C71" s="119"/>
      <c r="D71" s="113"/>
      <c r="E71" s="26"/>
      <c r="F71" s="53"/>
      <c r="H71" s="11"/>
      <c r="I71" s="11"/>
      <c r="J71" s="11"/>
    </row>
    <row r="72" spans="1:10" s="1" customFormat="1">
      <c r="A72" s="17"/>
      <c r="B72" s="14" t="s">
        <v>155</v>
      </c>
      <c r="C72" s="118"/>
      <c r="D72" s="112"/>
      <c r="E72" s="31"/>
      <c r="F72" s="55">
        <f>SUM(F1:F70)</f>
        <v>0</v>
      </c>
      <c r="H72" s="21"/>
      <c r="I72" s="21"/>
      <c r="J72" s="21"/>
    </row>
  </sheetData>
  <mergeCells count="3">
    <mergeCell ref="B1:F1"/>
    <mergeCell ref="B2:F2"/>
    <mergeCell ref="B3:F3"/>
  </mergeCells>
  <pageMargins left="0.70866141732283472" right="0.70866141732283472"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40D7-51B5-41C7-98EB-DD342A922711}">
  <sheetPr>
    <tabColor rgb="FFFF0000"/>
  </sheetPr>
  <dimension ref="A1:F159"/>
  <sheetViews>
    <sheetView topLeftCell="A145" workbookViewId="0">
      <selection activeCell="B95" sqref="B95"/>
    </sheetView>
  </sheetViews>
  <sheetFormatPr defaultRowHeight="14"/>
  <cols>
    <col min="1" max="1" width="3.08203125" bestFit="1" customWidth="1"/>
    <col min="2" max="2" width="41.5" customWidth="1"/>
    <col min="3" max="3" width="5.4140625" bestFit="1" customWidth="1"/>
    <col min="4" max="4" width="8.5" customWidth="1"/>
    <col min="5" max="5" width="8" bestFit="1" customWidth="1"/>
    <col min="6" max="6" width="10" bestFit="1" customWidth="1"/>
  </cols>
  <sheetData>
    <row r="1" spans="1:6" s="240" customFormat="1" ht="15.5">
      <c r="A1" s="253"/>
      <c r="B1" s="254" t="s">
        <v>397</v>
      </c>
      <c r="C1" s="255"/>
      <c r="D1" s="256"/>
      <c r="E1" s="257"/>
      <c r="F1" s="258"/>
    </row>
    <row r="2" spans="1:6" s="150" customFormat="1" ht="15.5">
      <c r="A2" s="259"/>
      <c r="B2" s="260"/>
      <c r="C2" s="261"/>
      <c r="D2" s="260"/>
      <c r="E2" s="260"/>
      <c r="F2" s="260"/>
    </row>
    <row r="3" spans="1:6" s="150" customFormat="1" ht="26">
      <c r="A3" s="262" t="s">
        <v>170</v>
      </c>
      <c r="B3" s="262" t="s">
        <v>171</v>
      </c>
      <c r="C3" s="263" t="s">
        <v>172</v>
      </c>
      <c r="D3" s="264" t="s">
        <v>173</v>
      </c>
      <c r="E3" s="265" t="s">
        <v>174</v>
      </c>
      <c r="F3" s="266" t="s">
        <v>175</v>
      </c>
    </row>
    <row r="4" spans="1:6" s="150" customFormat="1" ht="14.5">
      <c r="A4" s="267"/>
      <c r="B4" s="268"/>
      <c r="C4" s="269"/>
      <c r="D4" s="270"/>
      <c r="E4" s="271"/>
      <c r="F4" s="271"/>
    </row>
    <row r="5" spans="1:6" s="150" customFormat="1" ht="14.5">
      <c r="A5" s="272"/>
      <c r="B5" s="273" t="s">
        <v>176</v>
      </c>
      <c r="C5" s="269"/>
      <c r="D5" s="274"/>
      <c r="E5" s="275"/>
      <c r="F5" s="275"/>
    </row>
    <row r="6" spans="1:6" s="150" customFormat="1" ht="14.5">
      <c r="A6" s="272"/>
      <c r="B6" s="273"/>
      <c r="C6" s="269"/>
      <c r="D6" s="274"/>
      <c r="E6" s="275"/>
      <c r="F6" s="275"/>
    </row>
    <row r="7" spans="1:6" s="150" customFormat="1" ht="75">
      <c r="A7" s="276" t="s">
        <v>177</v>
      </c>
      <c r="B7" s="277" t="s">
        <v>398</v>
      </c>
      <c r="C7" s="269" t="s">
        <v>40</v>
      </c>
      <c r="D7" s="274">
        <v>1</v>
      </c>
      <c r="E7" s="275">
        <v>0</v>
      </c>
      <c r="F7" s="275">
        <f>ROUND(D7*E7,2)</f>
        <v>0</v>
      </c>
    </row>
    <row r="8" spans="1:6" s="150" customFormat="1" ht="26">
      <c r="A8" s="276"/>
      <c r="B8" s="278" t="s">
        <v>178</v>
      </c>
      <c r="C8" s="269"/>
      <c r="D8" s="274"/>
      <c r="E8" s="275"/>
      <c r="F8" s="275"/>
    </row>
    <row r="9" spans="1:6" s="150" customFormat="1" ht="14.5">
      <c r="A9" s="276"/>
      <c r="B9" s="277"/>
      <c r="C9" s="269"/>
      <c r="D9" s="274"/>
      <c r="E9" s="275"/>
      <c r="F9" s="275"/>
    </row>
    <row r="10" spans="1:6" s="150" customFormat="1" ht="62.5">
      <c r="A10" s="276" t="s">
        <v>179</v>
      </c>
      <c r="B10" s="277" t="s">
        <v>180</v>
      </c>
      <c r="C10" s="269" t="s">
        <v>40</v>
      </c>
      <c r="D10" s="274">
        <v>2</v>
      </c>
      <c r="E10" s="275">
        <v>0</v>
      </c>
      <c r="F10" s="275">
        <f>ROUND(D10*E10,2)</f>
        <v>0</v>
      </c>
    </row>
    <row r="11" spans="1:6" s="150" customFormat="1" ht="14.5">
      <c r="A11" s="276"/>
      <c r="B11" s="277"/>
      <c r="C11" s="269"/>
      <c r="D11" s="274"/>
      <c r="E11" s="275"/>
      <c r="F11" s="275"/>
    </row>
    <row r="12" spans="1:6" s="150" customFormat="1" ht="112.5">
      <c r="A12" s="276" t="s">
        <v>181</v>
      </c>
      <c r="B12" s="277" t="s">
        <v>182</v>
      </c>
      <c r="C12" s="269" t="s">
        <v>40</v>
      </c>
      <c r="D12" s="274">
        <v>1</v>
      </c>
      <c r="E12" s="275">
        <v>0</v>
      </c>
      <c r="F12" s="275">
        <f>ROUND(D12*E12,2)</f>
        <v>0</v>
      </c>
    </row>
    <row r="13" spans="1:6" s="150" customFormat="1" ht="14.5">
      <c r="A13" s="276"/>
      <c r="B13" s="277"/>
      <c r="C13" s="269"/>
      <c r="D13" s="274"/>
      <c r="E13" s="275"/>
      <c r="F13" s="275"/>
    </row>
    <row r="14" spans="1:6" s="150" customFormat="1" ht="125">
      <c r="A14" s="276" t="s">
        <v>183</v>
      </c>
      <c r="B14" s="277" t="s">
        <v>184</v>
      </c>
      <c r="C14" s="269" t="s">
        <v>40</v>
      </c>
      <c r="D14" s="274">
        <v>1</v>
      </c>
      <c r="E14" s="275">
        <v>0</v>
      </c>
      <c r="F14" s="275">
        <f>ROUND(D14*E14,2)</f>
        <v>0</v>
      </c>
    </row>
    <row r="15" spans="1:6" s="150" customFormat="1" ht="14.5">
      <c r="A15" s="276"/>
      <c r="B15" s="277"/>
      <c r="C15" s="269"/>
      <c r="D15" s="274"/>
      <c r="E15" s="275"/>
      <c r="F15" s="275"/>
    </row>
    <row r="16" spans="1:6" s="150" customFormat="1" ht="25">
      <c r="A16" s="276" t="s">
        <v>185</v>
      </c>
      <c r="B16" s="277" t="s">
        <v>186</v>
      </c>
      <c r="C16" s="269" t="s">
        <v>40</v>
      </c>
      <c r="D16" s="274">
        <v>1</v>
      </c>
      <c r="E16" s="275">
        <v>0</v>
      </c>
      <c r="F16" s="275">
        <f>ROUND(D16*E16,2)</f>
        <v>0</v>
      </c>
    </row>
    <row r="17" spans="1:6" s="150" customFormat="1" ht="14.5">
      <c r="A17" s="276"/>
      <c r="B17" s="277"/>
      <c r="C17" s="269"/>
      <c r="D17" s="274"/>
      <c r="E17" s="275"/>
      <c r="F17" s="275"/>
    </row>
    <row r="18" spans="1:6" s="150" customFormat="1" ht="14.5">
      <c r="A18" s="276">
        <v>6</v>
      </c>
      <c r="B18" s="277" t="s">
        <v>187</v>
      </c>
      <c r="C18" s="269" t="s">
        <v>40</v>
      </c>
      <c r="D18" s="274">
        <v>1</v>
      </c>
      <c r="E18" s="275">
        <v>0</v>
      </c>
      <c r="F18" s="275">
        <f>ROUND(D18*E18,2)</f>
        <v>0</v>
      </c>
    </row>
    <row r="19" spans="1:6" s="150" customFormat="1" ht="14.5">
      <c r="A19" s="276"/>
      <c r="B19" s="277"/>
      <c r="C19" s="269"/>
      <c r="D19" s="274"/>
      <c r="E19" s="275"/>
      <c r="F19" s="275"/>
    </row>
    <row r="20" spans="1:6" s="150" customFormat="1" ht="14.5">
      <c r="A20" s="276">
        <v>7</v>
      </c>
      <c r="B20" s="277" t="s">
        <v>354</v>
      </c>
      <c r="C20" s="269" t="s">
        <v>40</v>
      </c>
      <c r="D20" s="274">
        <v>5</v>
      </c>
      <c r="E20" s="275">
        <v>0</v>
      </c>
      <c r="F20" s="275">
        <f>ROUND(D20*E20,2)</f>
        <v>0</v>
      </c>
    </row>
    <row r="21" spans="1:6" s="150" customFormat="1" ht="14.5">
      <c r="A21" s="276"/>
      <c r="B21" s="278" t="s">
        <v>355</v>
      </c>
      <c r="C21" s="269"/>
      <c r="D21" s="274"/>
      <c r="E21" s="275"/>
      <c r="F21" s="275"/>
    </row>
    <row r="22" spans="1:6" s="150" customFormat="1" ht="14.5">
      <c r="A22" s="276"/>
      <c r="B22" s="277"/>
      <c r="C22" s="269"/>
      <c r="D22" s="274"/>
      <c r="E22" s="275"/>
      <c r="F22" s="275"/>
    </row>
    <row r="23" spans="1:6" s="150" customFormat="1" ht="14.5">
      <c r="A23" s="276">
        <v>8</v>
      </c>
      <c r="B23" s="277" t="s">
        <v>356</v>
      </c>
      <c r="C23" s="269" t="s">
        <v>40</v>
      </c>
      <c r="D23" s="274">
        <v>20</v>
      </c>
      <c r="E23" s="275">
        <v>0</v>
      </c>
      <c r="F23" s="275">
        <f>ROUND(D23*E23,2)</f>
        <v>0</v>
      </c>
    </row>
    <row r="24" spans="1:6" s="150" customFormat="1" ht="14.5">
      <c r="A24" s="276"/>
      <c r="B24" s="278" t="s">
        <v>357</v>
      </c>
      <c r="C24" s="269"/>
      <c r="D24" s="274"/>
      <c r="E24" s="275"/>
      <c r="F24" s="275"/>
    </row>
    <row r="25" spans="1:6" s="150" customFormat="1" ht="14.5">
      <c r="A25" s="276"/>
      <c r="B25" s="277"/>
      <c r="C25" s="269"/>
      <c r="D25" s="274"/>
      <c r="E25" s="275"/>
      <c r="F25" s="275"/>
    </row>
    <row r="26" spans="1:6" s="150" customFormat="1" ht="14.5">
      <c r="A26" s="276">
        <v>9</v>
      </c>
      <c r="B26" s="277" t="s">
        <v>399</v>
      </c>
      <c r="C26" s="269" t="s">
        <v>40</v>
      </c>
      <c r="D26" s="274">
        <v>240</v>
      </c>
      <c r="E26" s="275">
        <v>0</v>
      </c>
      <c r="F26" s="275">
        <f>ROUND(D26*E26,2)</f>
        <v>0</v>
      </c>
    </row>
    <row r="27" spans="1:6" s="150" customFormat="1" ht="14.5">
      <c r="A27" s="276"/>
      <c r="B27" s="278" t="s">
        <v>188</v>
      </c>
      <c r="C27" s="269"/>
      <c r="D27" s="274"/>
      <c r="E27" s="275"/>
      <c r="F27" s="275"/>
    </row>
    <row r="28" spans="1:6" s="150" customFormat="1" ht="14.5">
      <c r="A28" s="272"/>
      <c r="B28" s="273"/>
      <c r="C28" s="269"/>
      <c r="D28" s="274"/>
      <c r="E28" s="275"/>
      <c r="F28" s="275"/>
    </row>
    <row r="29" spans="1:6" s="150" customFormat="1" ht="14.5">
      <c r="A29" s="276">
        <v>10</v>
      </c>
      <c r="B29" s="277" t="s">
        <v>189</v>
      </c>
      <c r="C29" s="269" t="s">
        <v>40</v>
      </c>
      <c r="D29" s="274">
        <v>215</v>
      </c>
      <c r="E29" s="275">
        <v>0</v>
      </c>
      <c r="F29" s="275">
        <f t="shared" ref="F29" si="0">ROUND(D29*E29,2)</f>
        <v>0</v>
      </c>
    </row>
    <row r="30" spans="1:6" s="150" customFormat="1" ht="14.5">
      <c r="A30" s="276"/>
      <c r="B30" s="277"/>
      <c r="C30" s="269"/>
      <c r="D30" s="274"/>
      <c r="E30" s="275"/>
      <c r="F30" s="275"/>
    </row>
    <row r="31" spans="1:6" s="150" customFormat="1" ht="25">
      <c r="A31" s="276">
        <v>11</v>
      </c>
      <c r="B31" s="277" t="s">
        <v>190</v>
      </c>
      <c r="C31" s="269" t="s">
        <v>40</v>
      </c>
      <c r="D31" s="274">
        <v>5</v>
      </c>
      <c r="E31" s="275">
        <v>0</v>
      </c>
      <c r="F31" s="275">
        <f>ROUND(D31*E31,2)</f>
        <v>0</v>
      </c>
    </row>
    <row r="32" spans="1:6" s="150" customFormat="1" ht="14.5">
      <c r="A32" s="276"/>
      <c r="B32" s="279"/>
      <c r="C32" s="269"/>
      <c r="D32" s="274"/>
      <c r="E32" s="275"/>
      <c r="F32" s="275"/>
    </row>
    <row r="33" spans="1:6" s="150" customFormat="1" ht="50">
      <c r="A33" s="280">
        <v>12</v>
      </c>
      <c r="B33" s="277" t="s">
        <v>191</v>
      </c>
      <c r="C33" s="269" t="s">
        <v>144</v>
      </c>
      <c r="D33" s="274">
        <v>16500</v>
      </c>
      <c r="E33" s="275">
        <v>0</v>
      </c>
      <c r="F33" s="275">
        <f>ROUND(D33*E33,2)</f>
        <v>0</v>
      </c>
    </row>
    <row r="34" spans="1:6" s="150" customFormat="1" ht="14.5">
      <c r="A34" s="280"/>
      <c r="B34" s="278" t="s">
        <v>400</v>
      </c>
      <c r="C34" s="269"/>
      <c r="D34" s="274"/>
      <c r="E34" s="275"/>
      <c r="F34" s="275"/>
    </row>
    <row r="35" spans="1:6" s="150" customFormat="1" ht="14.5">
      <c r="A35" s="276"/>
      <c r="B35" s="277"/>
      <c r="C35" s="269"/>
      <c r="D35" s="274"/>
      <c r="E35" s="275"/>
      <c r="F35" s="275"/>
    </row>
    <row r="36" spans="1:6" s="150" customFormat="1" ht="37.5">
      <c r="A36" s="280">
        <v>13</v>
      </c>
      <c r="B36" s="277" t="s">
        <v>401</v>
      </c>
      <c r="C36" s="269" t="s">
        <v>144</v>
      </c>
      <c r="D36" s="274">
        <v>1500</v>
      </c>
      <c r="E36" s="275">
        <v>0</v>
      </c>
      <c r="F36" s="275">
        <f>ROUND(D36*E36,2)</f>
        <v>0</v>
      </c>
    </row>
    <row r="37" spans="1:6" s="150" customFormat="1" ht="14.5">
      <c r="A37" s="276"/>
      <c r="B37" s="277"/>
      <c r="C37" s="269"/>
      <c r="D37" s="274"/>
      <c r="E37" s="275"/>
      <c r="F37" s="275"/>
    </row>
    <row r="38" spans="1:6" s="150" customFormat="1" ht="25">
      <c r="A38" s="281">
        <v>14</v>
      </c>
      <c r="B38" s="277" t="s">
        <v>192</v>
      </c>
      <c r="C38" s="269" t="s">
        <v>40</v>
      </c>
      <c r="D38" s="274">
        <v>24</v>
      </c>
      <c r="E38" s="275">
        <v>0</v>
      </c>
      <c r="F38" s="275">
        <f>ROUND(D38*E38,2)</f>
        <v>0</v>
      </c>
    </row>
    <row r="39" spans="1:6" s="150" customFormat="1" ht="14.5">
      <c r="A39" s="281"/>
      <c r="B39" s="278" t="s">
        <v>402</v>
      </c>
      <c r="C39" s="269"/>
      <c r="D39" s="274"/>
      <c r="E39" s="275"/>
      <c r="F39" s="275"/>
    </row>
    <row r="40" spans="1:6" s="150" customFormat="1" ht="14.5">
      <c r="A40" s="281"/>
      <c r="B40" s="277"/>
      <c r="C40" s="269"/>
      <c r="D40" s="274"/>
      <c r="E40" s="275"/>
      <c r="F40" s="275"/>
    </row>
    <row r="41" spans="1:6" s="150" customFormat="1" ht="25">
      <c r="A41" s="281">
        <v>15</v>
      </c>
      <c r="B41" s="277" t="s">
        <v>193</v>
      </c>
      <c r="C41" s="269" t="s">
        <v>40</v>
      </c>
      <c r="D41" s="274">
        <v>1</v>
      </c>
      <c r="E41" s="275">
        <v>0</v>
      </c>
      <c r="F41" s="275">
        <f>ROUND(D41*E41,2)</f>
        <v>0</v>
      </c>
    </row>
    <row r="42" spans="1:6" s="150" customFormat="1" ht="14.5">
      <c r="A42" s="281"/>
      <c r="B42" s="278" t="s">
        <v>402</v>
      </c>
      <c r="C42" s="269"/>
      <c r="D42" s="274"/>
      <c r="E42" s="275"/>
      <c r="F42" s="275"/>
    </row>
    <row r="43" spans="1:6" s="150" customFormat="1" ht="14.5">
      <c r="A43" s="281"/>
      <c r="B43" s="277"/>
      <c r="C43" s="269"/>
      <c r="D43" s="274"/>
      <c r="E43" s="275"/>
      <c r="F43" s="275"/>
    </row>
    <row r="44" spans="1:6" s="150" customFormat="1" ht="37.5">
      <c r="A44" s="281">
        <v>16</v>
      </c>
      <c r="B44" s="277" t="s">
        <v>403</v>
      </c>
      <c r="C44" s="269" t="s">
        <v>40</v>
      </c>
      <c r="D44" s="274">
        <v>83</v>
      </c>
      <c r="E44" s="275">
        <v>0</v>
      </c>
      <c r="F44" s="275">
        <f>ROUND(D44*E44,2)</f>
        <v>0</v>
      </c>
    </row>
    <row r="45" spans="1:6" s="150" customFormat="1" ht="14.5">
      <c r="A45" s="281"/>
      <c r="B45" s="278" t="s">
        <v>404</v>
      </c>
      <c r="C45" s="269"/>
      <c r="D45" s="274"/>
      <c r="E45" s="275"/>
      <c r="F45" s="275"/>
    </row>
    <row r="46" spans="1:6" s="150" customFormat="1" ht="14.5">
      <c r="A46" s="281"/>
      <c r="B46" s="277"/>
      <c r="C46" s="269"/>
      <c r="D46" s="274"/>
      <c r="E46" s="275"/>
      <c r="F46" s="275"/>
    </row>
    <row r="47" spans="1:6" s="150" customFormat="1" ht="37.5">
      <c r="A47" s="281">
        <v>17</v>
      </c>
      <c r="B47" s="277" t="s">
        <v>405</v>
      </c>
      <c r="C47" s="269" t="s">
        <v>40</v>
      </c>
      <c r="D47" s="274">
        <v>38</v>
      </c>
      <c r="E47" s="275">
        <v>0</v>
      </c>
      <c r="F47" s="275">
        <f>ROUND(D47*E47,2)</f>
        <v>0</v>
      </c>
    </row>
    <row r="48" spans="1:6" s="150" customFormat="1" ht="14.5">
      <c r="A48" s="276"/>
      <c r="B48" s="278" t="s">
        <v>406</v>
      </c>
      <c r="C48" s="269"/>
      <c r="D48" s="274"/>
      <c r="E48" s="275"/>
      <c r="F48" s="275"/>
    </row>
    <row r="49" spans="1:6" s="150" customFormat="1" ht="14.5">
      <c r="A49" s="281"/>
      <c r="B49" s="277"/>
      <c r="C49" s="269"/>
      <c r="D49" s="274"/>
      <c r="E49" s="275"/>
      <c r="F49" s="275"/>
    </row>
    <row r="50" spans="1:6" s="150" customFormat="1" ht="25">
      <c r="A50" s="281">
        <v>18</v>
      </c>
      <c r="B50" s="277" t="s">
        <v>407</v>
      </c>
      <c r="C50" s="269" t="s">
        <v>40</v>
      </c>
      <c r="D50" s="274">
        <v>9</v>
      </c>
      <c r="E50" s="275">
        <v>0</v>
      </c>
      <c r="F50" s="275">
        <f>ROUND(D50*E50,2)</f>
        <v>0</v>
      </c>
    </row>
    <row r="51" spans="1:6" s="150" customFormat="1" ht="14.5">
      <c r="A51" s="281"/>
      <c r="B51" s="277"/>
      <c r="C51" s="269"/>
      <c r="D51" s="274"/>
      <c r="E51" s="275"/>
      <c r="F51" s="275"/>
    </row>
    <row r="52" spans="1:6" s="150" customFormat="1" ht="37.5">
      <c r="A52" s="276">
        <v>19</v>
      </c>
      <c r="B52" s="277" t="s">
        <v>194</v>
      </c>
      <c r="C52" s="269" t="s">
        <v>40</v>
      </c>
      <c r="D52" s="274">
        <v>215</v>
      </c>
      <c r="E52" s="275">
        <v>0</v>
      </c>
      <c r="F52" s="275">
        <f t="shared" ref="F52" si="1">ROUND(D52*E52,2)</f>
        <v>0</v>
      </c>
    </row>
    <row r="53" spans="1:6" s="150" customFormat="1" ht="14.5">
      <c r="A53" s="276"/>
      <c r="B53" s="277"/>
      <c r="C53" s="269"/>
      <c r="D53" s="274"/>
      <c r="E53" s="275"/>
      <c r="F53" s="275"/>
    </row>
    <row r="54" spans="1:6" s="150" customFormat="1" ht="14.5">
      <c r="A54" s="276">
        <v>20</v>
      </c>
      <c r="B54" s="277" t="s">
        <v>408</v>
      </c>
      <c r="C54" s="269" t="s">
        <v>53</v>
      </c>
      <c r="D54" s="274">
        <v>1</v>
      </c>
      <c r="E54" s="275">
        <v>0</v>
      </c>
      <c r="F54" s="275">
        <f t="shared" ref="F54" si="2">ROUND(D54*E54,2)</f>
        <v>0</v>
      </c>
    </row>
    <row r="55" spans="1:6" s="150" customFormat="1" ht="14.5">
      <c r="A55" s="276"/>
      <c r="B55" s="277"/>
      <c r="C55" s="269"/>
      <c r="D55" s="274"/>
      <c r="E55" s="275"/>
      <c r="F55" s="275"/>
    </row>
    <row r="56" spans="1:6" s="150" customFormat="1" ht="37.5">
      <c r="A56" s="281">
        <v>21</v>
      </c>
      <c r="B56" s="277" t="s">
        <v>409</v>
      </c>
      <c r="C56" s="269" t="s">
        <v>144</v>
      </c>
      <c r="D56" s="274">
        <v>130</v>
      </c>
      <c r="E56" s="275">
        <v>0</v>
      </c>
      <c r="F56" s="275">
        <f>ROUND(D56*E56,2)</f>
        <v>0</v>
      </c>
    </row>
    <row r="57" spans="1:6" s="150" customFormat="1" ht="14.5">
      <c r="A57" s="281"/>
      <c r="B57" s="277"/>
      <c r="C57" s="269"/>
      <c r="D57" s="274"/>
      <c r="E57" s="275"/>
      <c r="F57" s="275"/>
    </row>
    <row r="58" spans="1:6" s="150" customFormat="1" ht="14.5">
      <c r="A58" s="281">
        <v>22</v>
      </c>
      <c r="B58" s="277" t="s">
        <v>195</v>
      </c>
      <c r="C58" s="269" t="s">
        <v>144</v>
      </c>
      <c r="D58" s="274">
        <v>95</v>
      </c>
      <c r="E58" s="275">
        <v>0</v>
      </c>
      <c r="F58" s="275">
        <f>ROUND(D58*E58,2)</f>
        <v>0</v>
      </c>
    </row>
    <row r="59" spans="1:6" s="150" customFormat="1" ht="14.5">
      <c r="A59" s="281"/>
      <c r="B59" s="277"/>
      <c r="C59" s="269"/>
      <c r="D59" s="274"/>
      <c r="E59" s="275"/>
      <c r="F59" s="275"/>
    </row>
    <row r="60" spans="1:6" s="150" customFormat="1" ht="14.5">
      <c r="A60" s="281">
        <v>23</v>
      </c>
      <c r="B60" s="277" t="s">
        <v>196</v>
      </c>
      <c r="C60" s="269" t="s">
        <v>144</v>
      </c>
      <c r="D60" s="274">
        <v>65</v>
      </c>
      <c r="E60" s="275">
        <v>0</v>
      </c>
      <c r="F60" s="275">
        <f>ROUND(D60*E60,2)</f>
        <v>0</v>
      </c>
    </row>
    <row r="61" spans="1:6" s="150" customFormat="1" ht="14.5">
      <c r="A61" s="281"/>
      <c r="B61" s="277"/>
      <c r="C61" s="269"/>
      <c r="D61" s="274"/>
      <c r="E61" s="275"/>
      <c r="F61" s="275"/>
    </row>
    <row r="62" spans="1:6" s="150" customFormat="1" ht="14.5">
      <c r="A62" s="281">
        <v>24</v>
      </c>
      <c r="B62" s="277" t="s">
        <v>197</v>
      </c>
      <c r="C62" s="269" t="s">
        <v>144</v>
      </c>
      <c r="D62" s="274">
        <v>55</v>
      </c>
      <c r="E62" s="275">
        <v>0</v>
      </c>
      <c r="F62" s="275">
        <f>ROUND(D62*E62,2)</f>
        <v>0</v>
      </c>
    </row>
    <row r="63" spans="1:6" s="150" customFormat="1" ht="14.5">
      <c r="A63" s="281"/>
      <c r="B63" s="277"/>
      <c r="C63" s="269"/>
      <c r="D63" s="274"/>
      <c r="E63" s="275"/>
      <c r="F63" s="275"/>
    </row>
    <row r="64" spans="1:6" s="150" customFormat="1" ht="25">
      <c r="A64" s="281">
        <v>25</v>
      </c>
      <c r="B64" s="277" t="s">
        <v>198</v>
      </c>
      <c r="C64" s="269" t="s">
        <v>144</v>
      </c>
      <c r="D64" s="274">
        <v>150</v>
      </c>
      <c r="E64" s="275">
        <v>0</v>
      </c>
      <c r="F64" s="275">
        <f>ROUND(D64*E64,2)</f>
        <v>0</v>
      </c>
    </row>
    <row r="65" spans="1:6" s="150" customFormat="1" ht="14.5">
      <c r="A65" s="281"/>
      <c r="B65" s="277"/>
      <c r="C65" s="269"/>
      <c r="D65" s="274"/>
      <c r="E65" s="275"/>
      <c r="F65" s="275"/>
    </row>
    <row r="66" spans="1:6" s="150" customFormat="1" ht="25">
      <c r="A66" s="281">
        <v>26</v>
      </c>
      <c r="B66" s="277" t="s">
        <v>199</v>
      </c>
      <c r="C66" s="269" t="s">
        <v>144</v>
      </c>
      <c r="D66" s="274">
        <v>50</v>
      </c>
      <c r="E66" s="275">
        <v>0</v>
      </c>
      <c r="F66" s="275">
        <f>ROUND(D66*E66,2)</f>
        <v>0</v>
      </c>
    </row>
    <row r="67" spans="1:6" s="150" customFormat="1" ht="14.5">
      <c r="A67" s="281"/>
      <c r="B67" s="277"/>
      <c r="C67" s="269"/>
      <c r="D67" s="274"/>
      <c r="E67" s="275"/>
      <c r="F67" s="275"/>
    </row>
    <row r="68" spans="1:6" s="150" customFormat="1" ht="14.5">
      <c r="A68" s="281">
        <v>27</v>
      </c>
      <c r="B68" s="277" t="s">
        <v>410</v>
      </c>
      <c r="C68" s="269" t="s">
        <v>53</v>
      </c>
      <c r="D68" s="274">
        <v>64</v>
      </c>
      <c r="E68" s="275">
        <v>0</v>
      </c>
      <c r="F68" s="275">
        <f>ROUND(D68*E68,2)</f>
        <v>0</v>
      </c>
    </row>
    <row r="69" spans="1:6" s="150" customFormat="1" ht="14.5">
      <c r="A69" s="281"/>
      <c r="B69" s="277"/>
      <c r="C69" s="269"/>
      <c r="D69" s="274"/>
      <c r="E69" s="275"/>
      <c r="F69" s="275"/>
    </row>
    <row r="70" spans="1:6" s="150" customFormat="1" ht="101.25" customHeight="1">
      <c r="A70" s="281">
        <v>28</v>
      </c>
      <c r="B70" s="277" t="s">
        <v>461</v>
      </c>
      <c r="C70" s="269" t="s">
        <v>53</v>
      </c>
      <c r="D70" s="274">
        <v>1</v>
      </c>
      <c r="E70" s="275">
        <v>0</v>
      </c>
      <c r="F70" s="275">
        <f>ROUND(D70*E70,2)</f>
        <v>0</v>
      </c>
    </row>
    <row r="71" spans="1:6" s="150" customFormat="1" ht="14.5">
      <c r="A71" s="281"/>
      <c r="B71" s="277" t="s">
        <v>24</v>
      </c>
      <c r="C71" s="269"/>
      <c r="D71" s="274"/>
      <c r="E71" s="275"/>
      <c r="F71" s="275"/>
    </row>
    <row r="72" spans="1:6" s="150" customFormat="1" ht="87.5">
      <c r="A72" s="281">
        <v>29</v>
      </c>
      <c r="B72" s="277" t="s">
        <v>200</v>
      </c>
      <c r="C72" s="269" t="s">
        <v>53</v>
      </c>
      <c r="D72" s="274">
        <v>1</v>
      </c>
      <c r="E72" s="275">
        <v>0</v>
      </c>
      <c r="F72" s="275">
        <f>ROUND(D72*E72,2)</f>
        <v>0</v>
      </c>
    </row>
    <row r="73" spans="1:6" s="150" customFormat="1" ht="14.5">
      <c r="A73" s="281"/>
      <c r="B73" s="277"/>
      <c r="C73" s="269"/>
      <c r="D73" s="274"/>
      <c r="E73" s="275"/>
      <c r="F73" s="275"/>
    </row>
    <row r="74" spans="1:6" s="150" customFormat="1" ht="14.5">
      <c r="A74" s="281">
        <v>30</v>
      </c>
      <c r="B74" s="277" t="s">
        <v>201</v>
      </c>
      <c r="C74" s="269" t="s">
        <v>53</v>
      </c>
      <c r="D74" s="274">
        <v>1</v>
      </c>
      <c r="E74" s="275">
        <v>0</v>
      </c>
      <c r="F74" s="275">
        <f>ROUND(D74*E74,2)</f>
        <v>0</v>
      </c>
    </row>
    <row r="75" spans="1:6" s="150" customFormat="1" ht="14.5">
      <c r="A75" s="281"/>
      <c r="B75" s="277"/>
      <c r="C75" s="269"/>
      <c r="D75" s="274"/>
      <c r="E75" s="275"/>
      <c r="F75" s="275"/>
    </row>
    <row r="76" spans="1:6" s="150" customFormat="1" ht="225">
      <c r="A76" s="281">
        <v>31</v>
      </c>
      <c r="B76" s="277" t="s">
        <v>202</v>
      </c>
      <c r="C76" s="269" t="s">
        <v>40</v>
      </c>
      <c r="D76" s="274">
        <v>1</v>
      </c>
      <c r="E76" s="275">
        <v>0</v>
      </c>
      <c r="F76" s="275">
        <f>ROUND(D76*E76,2)</f>
        <v>0</v>
      </c>
    </row>
    <row r="77" spans="1:6" s="150" customFormat="1" ht="14.5">
      <c r="A77" s="281"/>
      <c r="B77" s="278" t="s">
        <v>411</v>
      </c>
      <c r="C77" s="269"/>
      <c r="D77" s="274"/>
      <c r="E77" s="275"/>
      <c r="F77" s="275"/>
    </row>
    <row r="78" spans="1:6" s="150" customFormat="1" ht="14.5">
      <c r="A78" s="281"/>
      <c r="B78" s="277"/>
      <c r="C78" s="269"/>
      <c r="D78" s="274"/>
      <c r="E78" s="275"/>
      <c r="F78" s="275"/>
    </row>
    <row r="79" spans="1:6" s="150" customFormat="1" ht="75">
      <c r="A79" s="281">
        <v>32</v>
      </c>
      <c r="B79" s="277" t="s">
        <v>203</v>
      </c>
      <c r="C79" s="269" t="s">
        <v>40</v>
      </c>
      <c r="D79" s="274">
        <v>1</v>
      </c>
      <c r="E79" s="275">
        <v>0</v>
      </c>
      <c r="F79" s="275">
        <f>ROUND(D79*E79,2)</f>
        <v>0</v>
      </c>
    </row>
    <row r="80" spans="1:6" s="150" customFormat="1" ht="14.5">
      <c r="A80" s="281"/>
      <c r="B80" s="278" t="s">
        <v>412</v>
      </c>
      <c r="C80" s="269"/>
      <c r="D80" s="274"/>
      <c r="E80" s="275"/>
      <c r="F80" s="275"/>
    </row>
    <row r="81" spans="1:6" s="150" customFormat="1" ht="14.5">
      <c r="A81" s="281"/>
      <c r="B81" s="277"/>
      <c r="C81" s="269"/>
      <c r="D81" s="274"/>
      <c r="E81" s="275"/>
      <c r="F81" s="275"/>
    </row>
    <row r="82" spans="1:6" s="150" customFormat="1" ht="250">
      <c r="A82" s="281">
        <v>33</v>
      </c>
      <c r="B82" s="277" t="s">
        <v>413</v>
      </c>
      <c r="C82" s="269" t="s">
        <v>40</v>
      </c>
      <c r="D82" s="274">
        <v>1</v>
      </c>
      <c r="E82" s="275">
        <v>0</v>
      </c>
      <c r="F82" s="275">
        <f>ROUND(D82*E82,2)</f>
        <v>0</v>
      </c>
    </row>
    <row r="83" spans="1:6" s="150" customFormat="1" ht="14.5">
      <c r="A83" s="281"/>
      <c r="B83" s="278" t="s">
        <v>414</v>
      </c>
      <c r="C83" s="269"/>
      <c r="D83" s="274"/>
      <c r="E83" s="275"/>
      <c r="F83" s="275"/>
    </row>
    <row r="84" spans="1:6" s="150" customFormat="1" ht="14.5">
      <c r="A84" s="281"/>
      <c r="B84" s="278"/>
      <c r="C84" s="269"/>
      <c r="D84" s="274"/>
      <c r="E84" s="275"/>
      <c r="F84" s="275"/>
    </row>
    <row r="85" spans="1:6" s="150" customFormat="1" ht="14.5">
      <c r="A85" s="281">
        <v>34</v>
      </c>
      <c r="B85" s="277" t="s">
        <v>415</v>
      </c>
      <c r="C85" s="269"/>
      <c r="D85" s="274"/>
      <c r="E85" s="275"/>
      <c r="F85" s="275"/>
    </row>
    <row r="86" spans="1:6" s="150" customFormat="1" ht="14.5">
      <c r="A86" s="281"/>
      <c r="B86" s="278"/>
      <c r="C86" s="269"/>
      <c r="D86" s="274"/>
      <c r="E86" s="275"/>
      <c r="F86" s="275"/>
    </row>
    <row r="87" spans="1:6" s="286" customFormat="1" ht="13">
      <c r="A87" s="282"/>
      <c r="B87" s="290" t="s">
        <v>416</v>
      </c>
      <c r="C87" s="283"/>
      <c r="D87" s="284"/>
      <c r="E87" s="285"/>
      <c r="F87" s="275"/>
    </row>
    <row r="88" spans="1:6" s="286" customFormat="1" ht="91">
      <c r="A88" s="282"/>
      <c r="B88" s="290" t="s">
        <v>460</v>
      </c>
      <c r="C88" s="283"/>
      <c r="D88" s="284"/>
      <c r="E88" s="285"/>
      <c r="F88" s="275"/>
    </row>
    <row r="89" spans="1:6" s="286" customFormat="1" ht="37.5">
      <c r="A89" s="282"/>
      <c r="B89" s="287" t="s">
        <v>417</v>
      </c>
      <c r="C89" s="283"/>
      <c r="D89" s="284"/>
      <c r="E89" s="285"/>
      <c r="F89" s="275"/>
    </row>
    <row r="90" spans="1:6" s="286" customFormat="1" ht="75">
      <c r="A90" s="282"/>
      <c r="B90" s="288" t="s">
        <v>418</v>
      </c>
      <c r="C90" s="283"/>
      <c r="D90" s="284"/>
      <c r="E90" s="285"/>
      <c r="F90" s="275"/>
    </row>
    <row r="91" spans="1:6" s="286" customFormat="1" ht="13">
      <c r="A91" s="289"/>
      <c r="B91" s="290"/>
      <c r="C91" s="291"/>
      <c r="D91" s="292"/>
      <c r="E91" s="293"/>
      <c r="F91" s="275"/>
    </row>
    <row r="92" spans="1:6" s="286" customFormat="1" ht="114">
      <c r="A92" s="282"/>
      <c r="B92" s="288" t="s">
        <v>419</v>
      </c>
      <c r="C92" s="283" t="s">
        <v>236</v>
      </c>
      <c r="D92" s="284">
        <v>1</v>
      </c>
      <c r="E92" s="285"/>
      <c r="F92" s="275"/>
    </row>
    <row r="93" spans="1:6" s="286" customFormat="1" ht="13">
      <c r="A93" s="282"/>
      <c r="B93" s="294" t="s">
        <v>420</v>
      </c>
      <c r="C93" s="283"/>
      <c r="D93" s="284"/>
      <c r="E93" s="285"/>
      <c r="F93" s="275"/>
    </row>
    <row r="94" spans="1:6" s="286" customFormat="1" ht="13">
      <c r="A94" s="282"/>
      <c r="B94" s="288" t="s">
        <v>421</v>
      </c>
      <c r="C94" s="283" t="s">
        <v>40</v>
      </c>
      <c r="D94" s="284">
        <v>1</v>
      </c>
      <c r="E94" s="285"/>
      <c r="F94" s="275"/>
    </row>
    <row r="95" spans="1:6" s="286" customFormat="1" ht="13">
      <c r="A95" s="282"/>
      <c r="B95" s="288" t="s">
        <v>422</v>
      </c>
      <c r="C95" s="283" t="s">
        <v>53</v>
      </c>
      <c r="D95" s="284">
        <v>1</v>
      </c>
      <c r="E95" s="285"/>
      <c r="F95" s="275"/>
    </row>
    <row r="96" spans="1:6" s="286" customFormat="1" ht="25">
      <c r="A96" s="295"/>
      <c r="B96" s="288" t="s">
        <v>423</v>
      </c>
      <c r="C96" s="283" t="s">
        <v>40</v>
      </c>
      <c r="D96" s="284">
        <v>2</v>
      </c>
      <c r="E96" s="285"/>
      <c r="F96" s="275"/>
    </row>
    <row r="97" spans="1:6" s="286" customFormat="1" ht="13">
      <c r="A97" s="295"/>
      <c r="B97" s="288" t="s">
        <v>424</v>
      </c>
      <c r="C97" s="283" t="s">
        <v>40</v>
      </c>
      <c r="D97" s="284">
        <v>4</v>
      </c>
      <c r="E97" s="285"/>
      <c r="F97" s="275"/>
    </row>
    <row r="98" spans="1:6" s="286" customFormat="1" ht="13">
      <c r="A98" s="295"/>
      <c r="B98" s="296" t="s">
        <v>425</v>
      </c>
      <c r="C98" s="283" t="s">
        <v>40</v>
      </c>
      <c r="D98" s="284">
        <v>33</v>
      </c>
      <c r="E98" s="285"/>
      <c r="F98" s="275"/>
    </row>
    <row r="99" spans="1:6" s="286" customFormat="1" ht="13">
      <c r="A99" s="295"/>
      <c r="B99" s="296" t="s">
        <v>426</v>
      </c>
      <c r="C99" s="283" t="s">
        <v>40</v>
      </c>
      <c r="D99" s="284">
        <v>1</v>
      </c>
      <c r="E99" s="285"/>
      <c r="F99" s="275"/>
    </row>
    <row r="100" spans="1:6" s="286" customFormat="1" ht="13">
      <c r="A100" s="295"/>
      <c r="B100" s="296" t="s">
        <v>427</v>
      </c>
      <c r="C100" s="283" t="s">
        <v>40</v>
      </c>
      <c r="D100" s="284">
        <v>23</v>
      </c>
      <c r="E100" s="285"/>
      <c r="F100" s="275"/>
    </row>
    <row r="101" spans="1:6" s="286" customFormat="1" ht="13">
      <c r="A101" s="295"/>
      <c r="B101" s="296" t="s">
        <v>428</v>
      </c>
      <c r="C101" s="283" t="s">
        <v>40</v>
      </c>
      <c r="D101" s="284">
        <v>4</v>
      </c>
      <c r="E101" s="285"/>
      <c r="F101" s="275"/>
    </row>
    <row r="102" spans="1:6" s="286" customFormat="1" ht="13">
      <c r="A102" s="295"/>
      <c r="B102" s="296" t="s">
        <v>429</v>
      </c>
      <c r="C102" s="283" t="s">
        <v>40</v>
      </c>
      <c r="D102" s="284">
        <v>1</v>
      </c>
      <c r="E102" s="285"/>
      <c r="F102" s="275"/>
    </row>
    <row r="103" spans="1:6" s="286" customFormat="1" ht="25.5">
      <c r="A103" s="295"/>
      <c r="B103" s="296" t="s">
        <v>430</v>
      </c>
      <c r="C103" s="283" t="s">
        <v>40</v>
      </c>
      <c r="D103" s="284">
        <v>1</v>
      </c>
      <c r="E103" s="285"/>
      <c r="F103" s="275"/>
    </row>
    <row r="104" spans="1:6" s="286" customFormat="1" ht="25.5">
      <c r="A104" s="295"/>
      <c r="B104" s="296" t="s">
        <v>431</v>
      </c>
      <c r="C104" s="283" t="s">
        <v>40</v>
      </c>
      <c r="D104" s="284">
        <v>1</v>
      </c>
      <c r="E104" s="285"/>
      <c r="F104" s="275"/>
    </row>
    <row r="105" spans="1:6" s="286" customFormat="1" ht="13">
      <c r="A105" s="295"/>
      <c r="B105" s="296" t="s">
        <v>432</v>
      </c>
      <c r="C105" s="283" t="s">
        <v>40</v>
      </c>
      <c r="D105" s="284">
        <v>1</v>
      </c>
      <c r="E105" s="285"/>
      <c r="F105" s="275"/>
    </row>
    <row r="106" spans="1:6" s="286" customFormat="1" ht="13">
      <c r="A106" s="295"/>
      <c r="B106" s="297" t="s">
        <v>433</v>
      </c>
      <c r="C106" s="283"/>
      <c r="D106" s="284"/>
      <c r="E106" s="285"/>
      <c r="F106" s="275"/>
    </row>
    <row r="107" spans="1:6" s="286" customFormat="1" ht="13">
      <c r="A107" s="295"/>
      <c r="B107" s="296" t="s">
        <v>434</v>
      </c>
      <c r="C107" s="283" t="s">
        <v>40</v>
      </c>
      <c r="D107" s="298"/>
      <c r="E107" s="285"/>
      <c r="F107" s="275"/>
    </row>
    <row r="108" spans="1:6" s="286" customFormat="1" ht="13">
      <c r="A108" s="295"/>
      <c r="B108" s="296" t="s">
        <v>435</v>
      </c>
      <c r="C108" s="283" t="s">
        <v>53</v>
      </c>
      <c r="D108" s="299">
        <v>1</v>
      </c>
      <c r="E108" s="285"/>
      <c r="F108" s="275"/>
    </row>
    <row r="109" spans="1:6" s="286" customFormat="1" ht="13">
      <c r="A109" s="295"/>
      <c r="B109" s="288"/>
      <c r="C109" s="283"/>
      <c r="D109" s="284"/>
      <c r="E109" s="285"/>
      <c r="F109" s="275"/>
    </row>
    <row r="110" spans="1:6" s="286" customFormat="1" ht="13">
      <c r="A110" s="295"/>
      <c r="B110" s="294" t="s">
        <v>436</v>
      </c>
      <c r="C110" s="283"/>
      <c r="D110" s="284"/>
      <c r="E110" s="285"/>
      <c r="F110" s="275"/>
    </row>
    <row r="111" spans="1:6" s="286" customFormat="1" ht="13">
      <c r="A111" s="295"/>
      <c r="B111" s="288" t="s">
        <v>437</v>
      </c>
      <c r="C111" s="283" t="s">
        <v>40</v>
      </c>
      <c r="D111" s="284">
        <v>1</v>
      </c>
      <c r="E111" s="285"/>
      <c r="F111" s="275"/>
    </row>
    <row r="112" spans="1:6" s="286" customFormat="1" ht="13">
      <c r="A112" s="295"/>
      <c r="B112" s="288" t="s">
        <v>422</v>
      </c>
      <c r="C112" s="283" t="s">
        <v>53</v>
      </c>
      <c r="D112" s="284">
        <v>1</v>
      </c>
      <c r="E112" s="285"/>
      <c r="F112" s="275"/>
    </row>
    <row r="113" spans="1:6" s="286" customFormat="1" ht="25">
      <c r="A113" s="295"/>
      <c r="B113" s="288" t="s">
        <v>438</v>
      </c>
      <c r="C113" s="283" t="s">
        <v>40</v>
      </c>
      <c r="D113" s="284">
        <v>1</v>
      </c>
      <c r="E113" s="285"/>
      <c r="F113" s="275"/>
    </row>
    <row r="114" spans="1:6" s="286" customFormat="1" ht="13">
      <c r="A114" s="295"/>
      <c r="B114" s="288" t="s">
        <v>439</v>
      </c>
      <c r="C114" s="283" t="s">
        <v>40</v>
      </c>
      <c r="D114" s="284">
        <v>2</v>
      </c>
      <c r="E114" s="285"/>
      <c r="F114" s="275"/>
    </row>
    <row r="115" spans="1:6" s="286" customFormat="1" ht="13">
      <c r="A115" s="295"/>
      <c r="B115" s="296" t="s">
        <v>425</v>
      </c>
      <c r="C115" s="283" t="s">
        <v>40</v>
      </c>
      <c r="D115" s="284">
        <v>17</v>
      </c>
      <c r="E115" s="285"/>
      <c r="F115" s="275"/>
    </row>
    <row r="116" spans="1:6" s="286" customFormat="1" ht="13">
      <c r="A116" s="282"/>
      <c r="B116" s="296" t="s">
        <v>426</v>
      </c>
      <c r="C116" s="283" t="s">
        <v>40</v>
      </c>
      <c r="D116" s="284">
        <v>1</v>
      </c>
      <c r="E116" s="285"/>
      <c r="F116" s="275"/>
    </row>
    <row r="117" spans="1:6" s="286" customFormat="1" ht="13">
      <c r="A117" s="295"/>
      <c r="B117" s="296" t="s">
        <v>427</v>
      </c>
      <c r="C117" s="283" t="s">
        <v>40</v>
      </c>
      <c r="D117" s="284">
        <v>6</v>
      </c>
      <c r="E117" s="285"/>
      <c r="F117" s="275"/>
    </row>
    <row r="118" spans="1:6" s="286" customFormat="1" ht="13">
      <c r="A118" s="282"/>
      <c r="B118" s="296" t="s">
        <v>428</v>
      </c>
      <c r="C118" s="283" t="s">
        <v>40</v>
      </c>
      <c r="D118" s="284">
        <v>2</v>
      </c>
      <c r="E118" s="285"/>
      <c r="F118" s="275"/>
    </row>
    <row r="119" spans="1:6" s="286" customFormat="1" ht="13">
      <c r="A119" s="282"/>
      <c r="B119" s="296" t="s">
        <v>429</v>
      </c>
      <c r="C119" s="283" t="s">
        <v>40</v>
      </c>
      <c r="D119" s="284">
        <v>1</v>
      </c>
      <c r="E119" s="285"/>
      <c r="F119" s="275"/>
    </row>
    <row r="120" spans="1:6" s="286" customFormat="1" ht="13">
      <c r="A120" s="282"/>
      <c r="B120" s="296" t="s">
        <v>432</v>
      </c>
      <c r="C120" s="283" t="s">
        <v>40</v>
      </c>
      <c r="D120" s="284">
        <v>1</v>
      </c>
      <c r="E120" s="285"/>
      <c r="F120" s="275"/>
    </row>
    <row r="121" spans="1:6" s="286" customFormat="1" ht="13">
      <c r="A121" s="282"/>
      <c r="B121" s="296" t="s">
        <v>440</v>
      </c>
      <c r="C121" s="283" t="s">
        <v>40</v>
      </c>
      <c r="D121" s="284">
        <v>1</v>
      </c>
      <c r="E121" s="285"/>
      <c r="F121" s="275"/>
    </row>
    <row r="122" spans="1:6" s="286" customFormat="1" ht="13">
      <c r="A122" s="282"/>
      <c r="B122" s="296" t="s">
        <v>441</v>
      </c>
      <c r="C122" s="283" t="s">
        <v>40</v>
      </c>
      <c r="D122" s="284">
        <v>1</v>
      </c>
      <c r="E122" s="285"/>
      <c r="F122" s="275"/>
    </row>
    <row r="123" spans="1:6" s="286" customFormat="1" ht="13">
      <c r="A123" s="282"/>
      <c r="B123" s="297" t="s">
        <v>433</v>
      </c>
      <c r="C123" s="283"/>
      <c r="D123" s="284"/>
      <c r="E123" s="285"/>
      <c r="F123" s="275"/>
    </row>
    <row r="124" spans="1:6" s="286" customFormat="1" ht="13">
      <c r="A124" s="282"/>
      <c r="B124" s="296" t="s">
        <v>434</v>
      </c>
      <c r="C124" s="283" t="s">
        <v>40</v>
      </c>
      <c r="D124" s="298"/>
      <c r="E124" s="285"/>
      <c r="F124" s="275"/>
    </row>
    <row r="125" spans="1:6" s="286" customFormat="1" ht="13">
      <c r="A125" s="295"/>
      <c r="B125" s="296" t="s">
        <v>435</v>
      </c>
      <c r="C125" s="283" t="s">
        <v>53</v>
      </c>
      <c r="D125" s="299">
        <v>1</v>
      </c>
      <c r="E125" s="275"/>
      <c r="F125" s="275"/>
    </row>
    <row r="126" spans="1:6" s="286" customFormat="1" ht="13">
      <c r="A126" s="295"/>
      <c r="B126" s="296"/>
      <c r="C126" s="283"/>
      <c r="D126" s="299"/>
      <c r="E126" s="275"/>
      <c r="F126" s="275"/>
    </row>
    <row r="127" spans="1:6" s="286" customFormat="1" ht="13">
      <c r="A127" s="295"/>
      <c r="B127" s="296" t="s">
        <v>442</v>
      </c>
      <c r="C127" s="283" t="s">
        <v>53</v>
      </c>
      <c r="D127" s="299">
        <v>1</v>
      </c>
      <c r="E127" s="275">
        <v>0</v>
      </c>
      <c r="F127" s="275">
        <f t="shared" ref="F127:F146" si="3">ROUND(D127*E127,2)</f>
        <v>0</v>
      </c>
    </row>
    <row r="128" spans="1:6" s="305" customFormat="1" ht="14.5">
      <c r="A128" s="300"/>
      <c r="B128" s="301"/>
      <c r="C128" s="302"/>
      <c r="D128" s="303"/>
      <c r="E128" s="304"/>
      <c r="F128" s="275"/>
    </row>
    <row r="129" spans="1:6" s="150" customFormat="1" ht="75">
      <c r="A129" s="280">
        <v>36</v>
      </c>
      <c r="B129" s="277" t="s">
        <v>443</v>
      </c>
      <c r="C129" s="269" t="s">
        <v>53</v>
      </c>
      <c r="D129" s="274">
        <v>1</v>
      </c>
      <c r="E129" s="275">
        <v>0</v>
      </c>
      <c r="F129" s="275">
        <f t="shared" si="3"/>
        <v>0</v>
      </c>
    </row>
    <row r="130" spans="1:6" s="150" customFormat="1" ht="14.5">
      <c r="A130" s="276"/>
      <c r="B130" s="277"/>
      <c r="C130" s="269"/>
      <c r="D130" s="274"/>
      <c r="E130" s="275"/>
      <c r="F130" s="275"/>
    </row>
    <row r="131" spans="1:6" s="150" customFormat="1" ht="37.5">
      <c r="A131" s="280">
        <v>37</v>
      </c>
      <c r="B131" s="277" t="s">
        <v>444</v>
      </c>
      <c r="C131" s="269" t="s">
        <v>144</v>
      </c>
      <c r="D131" s="274">
        <v>650</v>
      </c>
      <c r="E131" s="275">
        <v>0</v>
      </c>
      <c r="F131" s="275">
        <f t="shared" si="3"/>
        <v>0</v>
      </c>
    </row>
    <row r="132" spans="1:6" s="150" customFormat="1" ht="14.5">
      <c r="A132" s="276"/>
      <c r="B132" s="277"/>
      <c r="C132" s="269"/>
      <c r="D132" s="274"/>
      <c r="E132" s="275"/>
      <c r="F132" s="275"/>
    </row>
    <row r="133" spans="1:6" s="150" customFormat="1" ht="25">
      <c r="A133" s="280">
        <v>38</v>
      </c>
      <c r="B133" s="277" t="s">
        <v>445</v>
      </c>
      <c r="C133" s="269" t="s">
        <v>144</v>
      </c>
      <c r="D133" s="274">
        <v>10</v>
      </c>
      <c r="E133" s="275">
        <v>0</v>
      </c>
      <c r="F133" s="275">
        <f t="shared" si="3"/>
        <v>0</v>
      </c>
    </row>
    <row r="134" spans="1:6" s="150" customFormat="1" ht="14.5">
      <c r="A134" s="276"/>
      <c r="B134" s="277"/>
      <c r="C134" s="269"/>
      <c r="D134" s="274"/>
      <c r="E134" s="275"/>
      <c r="F134" s="275"/>
    </row>
    <row r="135" spans="1:6" s="150" customFormat="1" ht="14.5">
      <c r="A135" s="280">
        <v>39</v>
      </c>
      <c r="B135" s="277" t="s">
        <v>446</v>
      </c>
      <c r="C135" s="269" t="s">
        <v>53</v>
      </c>
      <c r="D135" s="274">
        <v>45</v>
      </c>
      <c r="E135" s="275">
        <v>0</v>
      </c>
      <c r="F135" s="275">
        <f t="shared" si="3"/>
        <v>0</v>
      </c>
    </row>
    <row r="136" spans="1:6" s="150" customFormat="1" ht="14.5">
      <c r="A136" s="276"/>
      <c r="B136" s="277"/>
      <c r="C136" s="269"/>
      <c r="D136" s="274"/>
      <c r="E136" s="275"/>
      <c r="F136" s="275"/>
    </row>
    <row r="137" spans="1:6" s="150" customFormat="1" ht="25">
      <c r="A137" s="281">
        <v>40</v>
      </c>
      <c r="B137" s="277" t="s">
        <v>447</v>
      </c>
      <c r="C137" s="269" t="s">
        <v>40</v>
      </c>
      <c r="D137" s="274">
        <v>50</v>
      </c>
      <c r="E137" s="275">
        <v>0</v>
      </c>
      <c r="F137" s="275">
        <f t="shared" si="3"/>
        <v>0</v>
      </c>
    </row>
    <row r="138" spans="1:6" s="150" customFormat="1" ht="14.5">
      <c r="A138" s="281"/>
      <c r="B138" s="278" t="s">
        <v>448</v>
      </c>
      <c r="C138" s="269"/>
      <c r="D138" s="274"/>
      <c r="E138" s="275"/>
      <c r="F138" s="275"/>
    </row>
    <row r="139" spans="1:6" s="150" customFormat="1" ht="14.5">
      <c r="A139" s="281"/>
      <c r="B139" s="277"/>
      <c r="C139" s="269"/>
      <c r="D139" s="274"/>
      <c r="E139" s="275"/>
      <c r="F139" s="275"/>
    </row>
    <row r="140" spans="1:6" s="150" customFormat="1" ht="25">
      <c r="A140" s="281">
        <v>41</v>
      </c>
      <c r="B140" s="277" t="s">
        <v>449</v>
      </c>
      <c r="C140" s="269" t="s">
        <v>40</v>
      </c>
      <c r="D140" s="274">
        <v>70</v>
      </c>
      <c r="E140" s="275">
        <v>0</v>
      </c>
      <c r="F140" s="275">
        <f t="shared" si="3"/>
        <v>0</v>
      </c>
    </row>
    <row r="141" spans="1:6" s="150" customFormat="1" ht="14.5">
      <c r="A141" s="281"/>
      <c r="B141" s="278" t="s">
        <v>450</v>
      </c>
      <c r="C141" s="269"/>
      <c r="D141" s="274"/>
      <c r="E141" s="275"/>
      <c r="F141" s="275"/>
    </row>
    <row r="142" spans="1:6" s="150" customFormat="1" ht="14.5">
      <c r="A142" s="281"/>
      <c r="B142" s="277"/>
      <c r="C142" s="269"/>
      <c r="D142" s="274"/>
      <c r="E142" s="275"/>
      <c r="F142" s="275"/>
    </row>
    <row r="143" spans="1:6" s="150" customFormat="1" ht="25">
      <c r="A143" s="281">
        <v>42</v>
      </c>
      <c r="B143" s="277" t="s">
        <v>451</v>
      </c>
      <c r="C143" s="269" t="s">
        <v>40</v>
      </c>
      <c r="D143" s="274">
        <v>40</v>
      </c>
      <c r="E143" s="275">
        <v>0</v>
      </c>
      <c r="F143" s="275">
        <f t="shared" si="3"/>
        <v>0</v>
      </c>
    </row>
    <row r="144" spans="1:6" s="150" customFormat="1" ht="14.5">
      <c r="A144" s="281"/>
      <c r="B144" s="278" t="s">
        <v>452</v>
      </c>
      <c r="C144" s="269"/>
      <c r="D144" s="274"/>
      <c r="E144" s="275"/>
      <c r="F144" s="275"/>
    </row>
    <row r="145" spans="1:6" s="150" customFormat="1" ht="14.5">
      <c r="A145" s="281"/>
      <c r="B145" s="277"/>
      <c r="C145" s="269"/>
      <c r="D145" s="274"/>
      <c r="E145" s="275"/>
      <c r="F145" s="275"/>
    </row>
    <row r="146" spans="1:6" s="150" customFormat="1" ht="25">
      <c r="A146" s="281">
        <v>43</v>
      </c>
      <c r="B146" s="277" t="s">
        <v>453</v>
      </c>
      <c r="C146" s="269" t="s">
        <v>40</v>
      </c>
      <c r="D146" s="274">
        <v>40</v>
      </c>
      <c r="E146" s="275">
        <v>0</v>
      </c>
      <c r="F146" s="275">
        <f t="shared" si="3"/>
        <v>0</v>
      </c>
    </row>
    <row r="147" spans="1:6" s="150" customFormat="1" ht="14.5">
      <c r="A147" s="281"/>
      <c r="B147" s="278" t="s">
        <v>454</v>
      </c>
      <c r="C147" s="269"/>
      <c r="D147" s="274"/>
      <c r="E147" s="275"/>
      <c r="F147" s="275"/>
    </row>
    <row r="148" spans="1:6" s="150" customFormat="1" ht="14.5">
      <c r="A148" s="281"/>
      <c r="B148" s="277"/>
      <c r="C148" s="269"/>
      <c r="D148" s="274"/>
      <c r="E148" s="275"/>
      <c r="F148" s="275"/>
    </row>
    <row r="149" spans="1:6" s="150" customFormat="1" ht="25">
      <c r="A149" s="280">
        <v>44</v>
      </c>
      <c r="B149" s="277" t="s">
        <v>455</v>
      </c>
      <c r="C149" s="269" t="s">
        <v>53</v>
      </c>
      <c r="D149" s="274">
        <v>1</v>
      </c>
      <c r="E149" s="275">
        <v>0</v>
      </c>
      <c r="F149" s="275">
        <f t="shared" ref="F149:F153" si="4">ROUND(D149*E149,2)</f>
        <v>0</v>
      </c>
    </row>
    <row r="150" spans="1:6" s="150" customFormat="1" ht="14.5">
      <c r="A150" s="276"/>
      <c r="B150" s="277"/>
      <c r="C150" s="269"/>
      <c r="D150" s="274"/>
      <c r="E150" s="275"/>
      <c r="F150" s="275"/>
    </row>
    <row r="151" spans="1:6" s="150" customFormat="1" ht="25">
      <c r="A151" s="280">
        <v>45</v>
      </c>
      <c r="B151" s="277" t="s">
        <v>456</v>
      </c>
      <c r="C151" s="269" t="s">
        <v>53</v>
      </c>
      <c r="D151" s="274">
        <v>1</v>
      </c>
      <c r="E151" s="275">
        <v>0</v>
      </c>
      <c r="F151" s="275">
        <f t="shared" si="4"/>
        <v>0</v>
      </c>
    </row>
    <row r="152" spans="1:6" s="150" customFormat="1" ht="14.5">
      <c r="A152" s="276"/>
      <c r="B152" s="277"/>
      <c r="C152" s="269"/>
      <c r="D152" s="274"/>
      <c r="E152" s="275"/>
      <c r="F152" s="275"/>
    </row>
    <row r="153" spans="1:6" s="150" customFormat="1" ht="14.5">
      <c r="A153" s="281">
        <v>46</v>
      </c>
      <c r="B153" s="277" t="s">
        <v>457</v>
      </c>
      <c r="C153" s="269" t="s">
        <v>53</v>
      </c>
      <c r="D153" s="274">
        <v>22</v>
      </c>
      <c r="E153" s="275">
        <v>0</v>
      </c>
      <c r="F153" s="275">
        <f t="shared" si="4"/>
        <v>0</v>
      </c>
    </row>
    <row r="154" spans="1:6" s="150" customFormat="1" ht="14.5">
      <c r="A154" s="281"/>
      <c r="B154" s="290"/>
      <c r="C154" s="269"/>
      <c r="D154" s="306"/>
      <c r="E154" s="275"/>
      <c r="F154" s="275"/>
    </row>
    <row r="155" spans="1:6" s="150" customFormat="1" ht="14.5">
      <c r="A155" s="276">
        <v>47</v>
      </c>
      <c r="B155" s="277" t="s">
        <v>204</v>
      </c>
      <c r="C155" s="307" t="s">
        <v>53</v>
      </c>
      <c r="D155" s="308">
        <v>0.05</v>
      </c>
      <c r="E155" s="309"/>
      <c r="F155" s="309">
        <f>SUM(F5:F153)*0.05</f>
        <v>0</v>
      </c>
    </row>
    <row r="156" spans="1:6" s="150" customFormat="1" ht="14.5">
      <c r="A156" s="276"/>
      <c r="B156" s="277"/>
      <c r="C156" s="307"/>
      <c r="D156" s="308"/>
      <c r="E156" s="309"/>
      <c r="F156" s="309"/>
    </row>
    <row r="157" spans="1:6" s="150" customFormat="1" ht="25">
      <c r="A157" s="276">
        <v>48</v>
      </c>
      <c r="B157" s="277" t="s">
        <v>458</v>
      </c>
      <c r="C157" s="307" t="s">
        <v>53</v>
      </c>
      <c r="D157" s="308"/>
      <c r="E157" s="309"/>
      <c r="F157" s="309">
        <f>SUM(F7:F155)*0.1</f>
        <v>0</v>
      </c>
    </row>
    <row r="158" spans="1:6" s="150" customFormat="1" ht="14.5">
      <c r="A158" s="276"/>
      <c r="B158" s="277"/>
      <c r="C158" s="307"/>
      <c r="D158" s="308"/>
      <c r="E158" s="309"/>
      <c r="F158" s="309"/>
    </row>
    <row r="159" spans="1:6" s="240" customFormat="1" ht="15.5">
      <c r="A159" s="253"/>
      <c r="B159" s="310" t="str">
        <f>B1</f>
        <v>STRUKTURIRANO IN ELEKTRO OŽIČENJE</v>
      </c>
      <c r="C159" s="255"/>
      <c r="D159" s="311" t="s">
        <v>459</v>
      </c>
      <c r="E159" s="257"/>
      <c r="F159" s="258">
        <f>SUM(F4:F157)</f>
        <v>0</v>
      </c>
    </row>
  </sheetData>
  <pageMargins left="0.70866141732283472" right="0.70866141732283472"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55092-0392-4185-83EC-335027BD6A45}">
  <sheetPr>
    <tabColor theme="4"/>
  </sheetPr>
  <dimension ref="A1:J37"/>
  <sheetViews>
    <sheetView workbookViewId="0">
      <selection activeCell="E16" sqref="E16"/>
    </sheetView>
  </sheetViews>
  <sheetFormatPr defaultRowHeight="14"/>
  <cols>
    <col min="1" max="1" width="3.1640625" customWidth="1"/>
    <col min="2" max="2" width="38.4140625" customWidth="1"/>
    <col min="3" max="3" width="5.9140625" style="176" customWidth="1"/>
    <col min="4" max="4" width="9" style="176"/>
    <col min="6" max="6" width="9.1640625" customWidth="1"/>
  </cols>
  <sheetData>
    <row r="1" spans="1:10" s="142" customFormat="1" ht="14.5">
      <c r="A1" s="208" t="s">
        <v>250</v>
      </c>
      <c r="B1" s="322" t="s">
        <v>251</v>
      </c>
      <c r="C1" s="322"/>
      <c r="D1" s="322"/>
      <c r="E1" s="322"/>
      <c r="F1" s="322"/>
      <c r="G1" s="209"/>
      <c r="H1" s="209"/>
      <c r="I1" s="141"/>
      <c r="J1" s="141"/>
    </row>
    <row r="3" spans="1:10" s="175" customFormat="1" ht="26">
      <c r="A3" s="186" t="s">
        <v>170</v>
      </c>
      <c r="B3" s="186" t="s">
        <v>171</v>
      </c>
      <c r="C3" s="187" t="s">
        <v>172</v>
      </c>
      <c r="D3" s="188" t="s">
        <v>173</v>
      </c>
      <c r="E3" s="189" t="s">
        <v>174</v>
      </c>
      <c r="F3" s="189" t="s">
        <v>175</v>
      </c>
    </row>
    <row r="4" spans="1:10" s="175" customFormat="1" ht="13">
      <c r="A4" s="166"/>
      <c r="B4" s="167"/>
      <c r="C4" s="168"/>
      <c r="D4" s="177"/>
      <c r="E4" s="169"/>
      <c r="F4" s="169"/>
    </row>
    <row r="5" spans="1:10" s="175" customFormat="1" ht="13">
      <c r="A5" s="170"/>
      <c r="B5" s="171" t="s">
        <v>215</v>
      </c>
      <c r="C5" s="168"/>
      <c r="D5" s="178"/>
      <c r="E5" s="172"/>
      <c r="F5" s="172"/>
    </row>
    <row r="6" spans="1:10" s="175" customFormat="1" ht="13">
      <c r="A6" s="173" t="s">
        <v>177</v>
      </c>
      <c r="B6" s="174" t="s">
        <v>385</v>
      </c>
      <c r="C6" s="168" t="s">
        <v>53</v>
      </c>
      <c r="D6" s="178">
        <v>1</v>
      </c>
      <c r="E6" s="172">
        <v>0</v>
      </c>
      <c r="F6" s="184">
        <f>E6*D6</f>
        <v>0</v>
      </c>
    </row>
    <row r="7" spans="1:10" ht="26">
      <c r="A7" s="175"/>
      <c r="B7" s="194" t="s">
        <v>205</v>
      </c>
      <c r="C7" s="179"/>
      <c r="F7" s="196"/>
    </row>
    <row r="8" spans="1:10" ht="15" customHeight="1">
      <c r="A8" s="175" t="s">
        <v>207</v>
      </c>
      <c r="B8" s="194" t="s">
        <v>208</v>
      </c>
      <c r="C8" s="179"/>
      <c r="F8" s="196"/>
    </row>
    <row r="9" spans="1:10" ht="13.5" customHeight="1">
      <c r="A9" s="175"/>
      <c r="B9" s="194" t="s">
        <v>206</v>
      </c>
      <c r="C9" s="179"/>
      <c r="F9" s="196"/>
    </row>
    <row r="10" spans="1:10">
      <c r="A10" s="175" t="s">
        <v>207</v>
      </c>
      <c r="B10" s="175" t="s">
        <v>463</v>
      </c>
      <c r="C10" s="179"/>
      <c r="F10" s="196"/>
    </row>
    <row r="11" spans="1:10">
      <c r="A11" s="175"/>
      <c r="B11" s="175" t="s">
        <v>465</v>
      </c>
      <c r="C11" s="179"/>
      <c r="F11" s="196"/>
    </row>
    <row r="12" spans="1:10">
      <c r="A12" s="175"/>
      <c r="B12" s="175" t="s">
        <v>466</v>
      </c>
      <c r="C12" s="179"/>
      <c r="F12" s="196"/>
    </row>
    <row r="13" spans="1:10">
      <c r="A13" s="175"/>
      <c r="B13" s="175" t="s">
        <v>467</v>
      </c>
      <c r="C13" s="179"/>
      <c r="F13" s="196"/>
    </row>
    <row r="14" spans="1:10">
      <c r="A14" s="175" t="s">
        <v>207</v>
      </c>
      <c r="B14" s="175" t="s">
        <v>464</v>
      </c>
      <c r="C14" s="179"/>
      <c r="F14" s="196"/>
    </row>
    <row r="15" spans="1:10" ht="39">
      <c r="A15" s="175" t="s">
        <v>207</v>
      </c>
      <c r="B15" s="194" t="s">
        <v>468</v>
      </c>
      <c r="C15" s="179"/>
      <c r="F15" s="196"/>
    </row>
    <row r="16" spans="1:10">
      <c r="A16" s="175" t="s">
        <v>207</v>
      </c>
      <c r="B16" s="175" t="s">
        <v>469</v>
      </c>
      <c r="C16" s="179"/>
      <c r="F16" s="196"/>
    </row>
    <row r="17" spans="1:6">
      <c r="A17" s="175" t="s">
        <v>207</v>
      </c>
      <c r="B17" s="175" t="s">
        <v>470</v>
      </c>
      <c r="C17" s="179"/>
      <c r="F17" s="196"/>
    </row>
    <row r="18" spans="1:6">
      <c r="A18" s="175" t="s">
        <v>207</v>
      </c>
      <c r="B18" s="175" t="s">
        <v>209</v>
      </c>
      <c r="C18" s="179"/>
      <c r="F18" s="196"/>
    </row>
    <row r="19" spans="1:6">
      <c r="A19" s="175" t="s">
        <v>207</v>
      </c>
      <c r="B19" s="175" t="s">
        <v>210</v>
      </c>
      <c r="C19" s="179"/>
      <c r="F19" s="196"/>
    </row>
    <row r="20" spans="1:6">
      <c r="A20" s="175" t="s">
        <v>207</v>
      </c>
      <c r="B20" s="175" t="s">
        <v>212</v>
      </c>
      <c r="C20" s="179"/>
      <c r="F20" s="196"/>
    </row>
    <row r="21" spans="1:6">
      <c r="A21" s="175" t="s">
        <v>207</v>
      </c>
      <c r="B21" s="175" t="s">
        <v>211</v>
      </c>
      <c r="C21" s="179"/>
      <c r="F21" s="196"/>
    </row>
    <row r="22" spans="1:6">
      <c r="A22" s="175" t="s">
        <v>207</v>
      </c>
      <c r="B22" s="175" t="s">
        <v>213</v>
      </c>
      <c r="C22" s="179"/>
      <c r="F22" s="196"/>
    </row>
    <row r="23" spans="1:6">
      <c r="A23" s="175" t="s">
        <v>207</v>
      </c>
      <c r="B23" s="175" t="s">
        <v>214</v>
      </c>
      <c r="C23" s="179"/>
      <c r="F23" s="196"/>
    </row>
    <row r="24" spans="1:6">
      <c r="A24" s="175"/>
      <c r="B24" s="175"/>
      <c r="C24" s="179"/>
      <c r="F24" s="196"/>
    </row>
    <row r="25" spans="1:6">
      <c r="A25" s="175"/>
      <c r="B25" s="171" t="s">
        <v>216</v>
      </c>
      <c r="C25" s="179"/>
      <c r="F25" s="196"/>
    </row>
    <row r="26" spans="1:6" s="175" customFormat="1" ht="13">
      <c r="A26" s="173" t="s">
        <v>177</v>
      </c>
      <c r="B26" s="174" t="s">
        <v>384</v>
      </c>
      <c r="C26" s="168" t="s">
        <v>53</v>
      </c>
      <c r="D26" s="178">
        <v>1</v>
      </c>
      <c r="E26" s="172">
        <v>0</v>
      </c>
      <c r="F26" s="184">
        <f>E26*D26</f>
        <v>0</v>
      </c>
    </row>
    <row r="27" spans="1:6" ht="26">
      <c r="A27" s="175"/>
      <c r="B27" s="194" t="s">
        <v>386</v>
      </c>
      <c r="C27" s="179"/>
      <c r="F27" s="196"/>
    </row>
    <row r="28" spans="1:6">
      <c r="A28" s="175"/>
      <c r="B28" s="175" t="s">
        <v>217</v>
      </c>
      <c r="C28" s="179"/>
      <c r="F28" s="196"/>
    </row>
    <row r="29" spans="1:6">
      <c r="A29" s="175"/>
      <c r="B29" s="194" t="s">
        <v>387</v>
      </c>
      <c r="C29" s="179"/>
      <c r="F29" s="196"/>
    </row>
    <row r="30" spans="1:6" ht="26">
      <c r="A30" s="175"/>
      <c r="B30" s="194" t="s">
        <v>388</v>
      </c>
      <c r="C30" s="179"/>
      <c r="F30" s="196"/>
    </row>
    <row r="31" spans="1:6" ht="39">
      <c r="A31" s="175"/>
      <c r="B31" s="194" t="s">
        <v>389</v>
      </c>
      <c r="C31" s="179"/>
      <c r="F31" s="196"/>
    </row>
    <row r="32" spans="1:6" ht="26">
      <c r="A32" s="175"/>
      <c r="B32" s="194" t="s">
        <v>218</v>
      </c>
      <c r="C32" s="179"/>
      <c r="F32" s="196"/>
    </row>
    <row r="33" spans="1:6" ht="26">
      <c r="A33" s="175"/>
      <c r="B33" s="194" t="s">
        <v>391</v>
      </c>
      <c r="C33" s="179"/>
      <c r="F33" s="196"/>
    </row>
    <row r="34" spans="1:6">
      <c r="A34" s="175"/>
      <c r="B34" s="194" t="s">
        <v>390</v>
      </c>
      <c r="C34" s="179"/>
      <c r="F34" s="196"/>
    </row>
    <row r="35" spans="1:6">
      <c r="A35" s="190"/>
      <c r="B35" s="195"/>
      <c r="C35" s="191"/>
      <c r="D35" s="192"/>
      <c r="E35" s="193"/>
      <c r="F35" s="197"/>
    </row>
    <row r="36" spans="1:6">
      <c r="A36" s="175"/>
      <c r="B36" s="194"/>
      <c r="C36" s="179"/>
      <c r="F36" s="196"/>
    </row>
    <row r="37" spans="1:6" s="175" customFormat="1" ht="13">
      <c r="A37" s="180"/>
      <c r="B37" s="181" t="s">
        <v>228</v>
      </c>
      <c r="C37" s="182"/>
      <c r="D37" s="182"/>
      <c r="E37" s="183"/>
      <c r="F37" s="185">
        <f>SUM(F6:F34)</f>
        <v>0</v>
      </c>
    </row>
  </sheetData>
  <mergeCells count="1">
    <mergeCell ref="B1:F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B7B58-8D2D-466B-9EFA-EE9900C1BA64}">
  <sheetPr>
    <tabColor rgb="FFFFFF00"/>
  </sheetPr>
  <dimension ref="A1:H55"/>
  <sheetViews>
    <sheetView topLeftCell="A47" workbookViewId="0">
      <selection activeCell="M15" sqref="M15"/>
    </sheetView>
  </sheetViews>
  <sheetFormatPr defaultColWidth="9" defaultRowHeight="12.5" outlineLevelRow="2"/>
  <cols>
    <col min="1" max="1" width="6.08203125" style="212" customWidth="1"/>
    <col min="2" max="2" width="20.6640625" style="212" hidden="1" customWidth="1"/>
    <col min="3" max="3" width="37.5" style="213" customWidth="1"/>
    <col min="4" max="4" width="4.4140625" style="214" customWidth="1"/>
    <col min="5" max="5" width="8.08203125" style="215" customWidth="1"/>
    <col min="6" max="6" width="11.1640625" style="216" customWidth="1"/>
    <col min="7" max="7" width="12.5" style="216" customWidth="1"/>
    <col min="8" max="16384" width="9" style="217"/>
  </cols>
  <sheetData>
    <row r="1" spans="1:8" s="142" customFormat="1" ht="14.5">
      <c r="A1" s="208" t="s">
        <v>253</v>
      </c>
      <c r="B1" s="322" t="s">
        <v>353</v>
      </c>
      <c r="C1" s="322"/>
      <c r="D1" s="322"/>
      <c r="E1" s="322"/>
      <c r="F1" s="211"/>
      <c r="G1" s="211"/>
      <c r="H1" s="141"/>
    </row>
    <row r="3" spans="1:8" ht="13">
      <c r="A3" s="217"/>
      <c r="B3" s="217"/>
      <c r="C3" s="217"/>
      <c r="D3" s="217"/>
      <c r="E3" s="217"/>
      <c r="F3" s="325"/>
      <c r="G3" s="325"/>
    </row>
    <row r="4" spans="1:8" s="175" customFormat="1" ht="26">
      <c r="A4" s="186" t="s">
        <v>170</v>
      </c>
      <c r="B4" s="186" t="s">
        <v>171</v>
      </c>
      <c r="C4" s="186" t="s">
        <v>171</v>
      </c>
      <c r="D4" s="187" t="s">
        <v>172</v>
      </c>
      <c r="E4" s="188" t="s">
        <v>173</v>
      </c>
      <c r="F4" s="189" t="s">
        <v>174</v>
      </c>
      <c r="G4" s="189" t="s">
        <v>175</v>
      </c>
    </row>
    <row r="5" spans="1:8" ht="13.5" thickBot="1">
      <c r="A5" s="312" t="s">
        <v>254</v>
      </c>
      <c r="B5" s="312"/>
      <c r="C5" s="312"/>
      <c r="D5" s="312"/>
      <c r="E5" s="312"/>
      <c r="G5" s="233"/>
    </row>
    <row r="6" spans="1:8" ht="13.5" outlineLevel="1" thickBot="1">
      <c r="A6" s="234" t="s">
        <v>256</v>
      </c>
      <c r="B6" s="235" t="s">
        <v>256</v>
      </c>
      <c r="C6" s="235" t="s">
        <v>257</v>
      </c>
      <c r="D6" s="236" t="s">
        <v>255</v>
      </c>
      <c r="E6" s="237" t="s">
        <v>255</v>
      </c>
      <c r="F6" s="238" t="s">
        <v>255</v>
      </c>
      <c r="G6" s="239">
        <f>SUM(G8:G22)</f>
        <v>19515.46</v>
      </c>
    </row>
    <row r="7" spans="1:8" ht="156" outlineLevel="2">
      <c r="A7" s="210" t="s">
        <v>255</v>
      </c>
      <c r="B7" s="210" t="s">
        <v>255</v>
      </c>
      <c r="C7" s="210" t="s">
        <v>258</v>
      </c>
      <c r="D7" s="219" t="s">
        <v>255</v>
      </c>
      <c r="E7" s="220" t="s">
        <v>255</v>
      </c>
      <c r="F7" s="218" t="s">
        <v>255</v>
      </c>
      <c r="G7" s="221" t="s">
        <v>255</v>
      </c>
    </row>
    <row r="8" spans="1:8" ht="26" outlineLevel="2">
      <c r="A8" s="210" t="s">
        <v>259</v>
      </c>
      <c r="B8" s="210" t="s">
        <v>255</v>
      </c>
      <c r="C8" s="210" t="s">
        <v>260</v>
      </c>
      <c r="D8" s="219" t="s">
        <v>144</v>
      </c>
      <c r="E8" s="220">
        <v>174</v>
      </c>
      <c r="F8" s="218">
        <v>20.95</v>
      </c>
      <c r="G8" s="221">
        <f t="shared" ref="G8:G22" si="0">ROUND($E8*F8,20)</f>
        <v>3645.3</v>
      </c>
    </row>
    <row r="9" spans="1:8" ht="13" outlineLevel="2">
      <c r="A9" s="210" t="s">
        <v>261</v>
      </c>
      <c r="B9" s="210" t="s">
        <v>255</v>
      </c>
      <c r="C9" s="210" t="s">
        <v>262</v>
      </c>
      <c r="D9" s="219" t="s">
        <v>144</v>
      </c>
      <c r="E9" s="220">
        <v>144</v>
      </c>
      <c r="F9" s="218">
        <v>26.29</v>
      </c>
      <c r="G9" s="221">
        <f t="shared" si="0"/>
        <v>3785.76</v>
      </c>
    </row>
    <row r="10" spans="1:8" ht="13" outlineLevel="2">
      <c r="A10" s="210" t="s">
        <v>263</v>
      </c>
      <c r="B10" s="210" t="s">
        <v>255</v>
      </c>
      <c r="C10" s="210" t="s">
        <v>264</v>
      </c>
      <c r="D10" s="219" t="s">
        <v>144</v>
      </c>
      <c r="E10" s="220">
        <v>80</v>
      </c>
      <c r="F10" s="218">
        <v>32.229999999999997</v>
      </c>
      <c r="G10" s="221">
        <f t="shared" si="0"/>
        <v>2578.4</v>
      </c>
    </row>
    <row r="11" spans="1:8" ht="13" outlineLevel="2">
      <c r="A11" s="210" t="s">
        <v>265</v>
      </c>
      <c r="B11" s="210" t="s">
        <v>255</v>
      </c>
      <c r="C11" s="210" t="s">
        <v>266</v>
      </c>
      <c r="D11" s="219" t="s">
        <v>144</v>
      </c>
      <c r="E11" s="220">
        <v>95</v>
      </c>
      <c r="F11" s="218">
        <v>43.3</v>
      </c>
      <c r="G11" s="221">
        <f t="shared" si="0"/>
        <v>4113.5</v>
      </c>
    </row>
    <row r="12" spans="1:8" ht="26" outlineLevel="2">
      <c r="A12" s="210" t="s">
        <v>267</v>
      </c>
      <c r="B12" s="210" t="s">
        <v>255</v>
      </c>
      <c r="C12" s="210" t="s">
        <v>268</v>
      </c>
      <c r="D12" s="219" t="s">
        <v>40</v>
      </c>
      <c r="E12" s="220">
        <v>2</v>
      </c>
      <c r="F12" s="218">
        <v>118.75</v>
      </c>
      <c r="G12" s="221">
        <f t="shared" si="0"/>
        <v>237.5</v>
      </c>
    </row>
    <row r="13" spans="1:8" ht="65" outlineLevel="2">
      <c r="A13" s="210" t="s">
        <v>269</v>
      </c>
      <c r="B13" s="210" t="s">
        <v>255</v>
      </c>
      <c r="C13" s="210" t="s">
        <v>270</v>
      </c>
      <c r="D13" s="219" t="s">
        <v>53</v>
      </c>
      <c r="E13" s="220">
        <v>2</v>
      </c>
      <c r="F13" s="218">
        <v>130</v>
      </c>
      <c r="G13" s="221">
        <f t="shared" si="0"/>
        <v>260</v>
      </c>
    </row>
    <row r="14" spans="1:8" ht="26" outlineLevel="2">
      <c r="A14" s="210" t="s">
        <v>271</v>
      </c>
      <c r="B14" s="210" t="s">
        <v>255</v>
      </c>
      <c r="C14" s="210" t="s">
        <v>272</v>
      </c>
      <c r="D14" s="219" t="s">
        <v>53</v>
      </c>
      <c r="E14" s="220">
        <v>2</v>
      </c>
      <c r="F14" s="218">
        <v>40</v>
      </c>
      <c r="G14" s="221">
        <f t="shared" si="0"/>
        <v>80</v>
      </c>
    </row>
    <row r="15" spans="1:8" ht="26" outlineLevel="2">
      <c r="A15" s="210" t="s">
        <v>273</v>
      </c>
      <c r="B15" s="210" t="s">
        <v>255</v>
      </c>
      <c r="C15" s="210" t="s">
        <v>274</v>
      </c>
      <c r="D15" s="219" t="s">
        <v>53</v>
      </c>
      <c r="E15" s="220">
        <v>1</v>
      </c>
      <c r="F15" s="218">
        <v>60</v>
      </c>
      <c r="G15" s="221">
        <f t="shared" si="0"/>
        <v>60</v>
      </c>
    </row>
    <row r="16" spans="1:8" ht="130" outlineLevel="2">
      <c r="A16" s="210" t="s">
        <v>275</v>
      </c>
      <c r="B16" s="210" t="s">
        <v>255</v>
      </c>
      <c r="C16" s="210" t="s">
        <v>276</v>
      </c>
      <c r="D16" s="219" t="s">
        <v>277</v>
      </c>
      <c r="E16" s="220">
        <v>70</v>
      </c>
      <c r="F16" s="218">
        <v>29.5</v>
      </c>
      <c r="G16" s="221">
        <f t="shared" si="0"/>
        <v>2065</v>
      </c>
    </row>
    <row r="17" spans="1:7" ht="65" outlineLevel="2">
      <c r="A17" s="210" t="s">
        <v>278</v>
      </c>
      <c r="B17" s="210" t="s">
        <v>255</v>
      </c>
      <c r="C17" s="210" t="s">
        <v>279</v>
      </c>
      <c r="D17" s="219" t="s">
        <v>53</v>
      </c>
      <c r="E17" s="220">
        <v>1</v>
      </c>
      <c r="F17" s="218">
        <v>210</v>
      </c>
      <c r="G17" s="221">
        <f t="shared" si="0"/>
        <v>210</v>
      </c>
    </row>
    <row r="18" spans="1:7" ht="26" outlineLevel="2">
      <c r="A18" s="210" t="s">
        <v>280</v>
      </c>
      <c r="B18" s="210" t="s">
        <v>255</v>
      </c>
      <c r="C18" s="210" t="s">
        <v>281</v>
      </c>
      <c r="D18" s="219" t="s">
        <v>40</v>
      </c>
      <c r="E18" s="220">
        <v>1</v>
      </c>
      <c r="F18" s="218">
        <v>380</v>
      </c>
      <c r="G18" s="221">
        <f t="shared" si="0"/>
        <v>380</v>
      </c>
    </row>
    <row r="19" spans="1:7" ht="26" outlineLevel="2">
      <c r="A19" s="210" t="s">
        <v>282</v>
      </c>
      <c r="B19" s="210" t="s">
        <v>255</v>
      </c>
      <c r="C19" s="210" t="s">
        <v>283</v>
      </c>
      <c r="D19" s="219" t="s">
        <v>40</v>
      </c>
      <c r="E19" s="220">
        <v>1</v>
      </c>
      <c r="F19" s="218">
        <v>380</v>
      </c>
      <c r="G19" s="221">
        <f t="shared" si="0"/>
        <v>380</v>
      </c>
    </row>
    <row r="20" spans="1:7" ht="26" outlineLevel="2">
      <c r="A20" s="210" t="s">
        <v>284</v>
      </c>
      <c r="B20" s="210" t="s">
        <v>255</v>
      </c>
      <c r="C20" s="210" t="s">
        <v>285</v>
      </c>
      <c r="D20" s="219" t="s">
        <v>40</v>
      </c>
      <c r="E20" s="220">
        <v>1</v>
      </c>
      <c r="F20" s="218">
        <v>1120</v>
      </c>
      <c r="G20" s="221">
        <f t="shared" si="0"/>
        <v>1120</v>
      </c>
    </row>
    <row r="21" spans="1:7" ht="39" outlineLevel="2">
      <c r="A21" s="210" t="s">
        <v>286</v>
      </c>
      <c r="B21" s="210" t="s">
        <v>255</v>
      </c>
      <c r="C21" s="210" t="s">
        <v>287</v>
      </c>
      <c r="D21" s="219" t="s">
        <v>53</v>
      </c>
      <c r="E21" s="220">
        <v>1</v>
      </c>
      <c r="F21" s="218">
        <v>240</v>
      </c>
      <c r="G21" s="221">
        <f t="shared" si="0"/>
        <v>240</v>
      </c>
    </row>
    <row r="22" spans="1:7" ht="13.5" outlineLevel="2" thickBot="1">
      <c r="A22" s="210" t="s">
        <v>288</v>
      </c>
      <c r="B22" s="210" t="s">
        <v>255</v>
      </c>
      <c r="C22" s="210" t="s">
        <v>289</v>
      </c>
      <c r="D22" s="219" t="s">
        <v>53</v>
      </c>
      <c r="E22" s="220">
        <v>1</v>
      </c>
      <c r="F22" s="218">
        <v>360</v>
      </c>
      <c r="G22" s="221">
        <f t="shared" si="0"/>
        <v>360</v>
      </c>
    </row>
    <row r="23" spans="1:7" ht="13.5" outlineLevel="1" thickBot="1">
      <c r="A23" s="234" t="s">
        <v>290</v>
      </c>
      <c r="B23" s="235" t="s">
        <v>290</v>
      </c>
      <c r="C23" s="235" t="s">
        <v>291</v>
      </c>
      <c r="D23" s="236" t="s">
        <v>255</v>
      </c>
      <c r="E23" s="237" t="s">
        <v>255</v>
      </c>
      <c r="F23" s="238" t="s">
        <v>255</v>
      </c>
      <c r="G23" s="239">
        <f>SUM(G24,)</f>
        <v>3570</v>
      </c>
    </row>
    <row r="24" spans="1:7" ht="260.5" outlineLevel="2" thickBot="1">
      <c r="A24" s="210" t="s">
        <v>292</v>
      </c>
      <c r="B24" s="210" t="s">
        <v>293</v>
      </c>
      <c r="C24" s="210" t="s">
        <v>294</v>
      </c>
      <c r="D24" s="219" t="s">
        <v>53</v>
      </c>
      <c r="E24" s="220">
        <v>1</v>
      </c>
      <c r="F24" s="218">
        <v>3570</v>
      </c>
      <c r="G24" s="221">
        <f>ROUND($E24*F24,20)</f>
        <v>3570</v>
      </c>
    </row>
    <row r="25" spans="1:7" ht="13.5" outlineLevel="1" thickBot="1">
      <c r="A25" s="234" t="s">
        <v>295</v>
      </c>
      <c r="B25" s="235" t="s">
        <v>296</v>
      </c>
      <c r="C25" s="235" t="s">
        <v>297</v>
      </c>
      <c r="D25" s="236" t="s">
        <v>255</v>
      </c>
      <c r="E25" s="237" t="s">
        <v>255</v>
      </c>
      <c r="F25" s="238" t="s">
        <v>255</v>
      </c>
      <c r="G25" s="239">
        <f>SUM(G26:G27)</f>
        <v>2130</v>
      </c>
    </row>
    <row r="26" spans="1:7" ht="39" outlineLevel="2">
      <c r="A26" s="210" t="s">
        <v>298</v>
      </c>
      <c r="B26" s="210" t="s">
        <v>255</v>
      </c>
      <c r="C26" s="210" t="s">
        <v>299</v>
      </c>
      <c r="D26" s="219" t="s">
        <v>53</v>
      </c>
      <c r="E26" s="220">
        <v>1</v>
      </c>
      <c r="F26" s="218">
        <v>1980</v>
      </c>
      <c r="G26" s="221">
        <f>ROUND($E26*F26,20)</f>
        <v>1980</v>
      </c>
    </row>
    <row r="27" spans="1:7" ht="13.5" outlineLevel="2" thickBot="1">
      <c r="A27" s="210" t="s">
        <v>300</v>
      </c>
      <c r="B27" s="210" t="s">
        <v>255</v>
      </c>
      <c r="C27" s="210" t="s">
        <v>301</v>
      </c>
      <c r="D27" s="219" t="s">
        <v>53</v>
      </c>
      <c r="E27" s="220">
        <v>1</v>
      </c>
      <c r="F27" s="218">
        <v>150</v>
      </c>
      <c r="G27" s="221">
        <f>ROUND($E27*F27,20)</f>
        <v>150</v>
      </c>
    </row>
    <row r="28" spans="1:7" ht="13.5" outlineLevel="1" thickBot="1">
      <c r="A28" s="234" t="s">
        <v>296</v>
      </c>
      <c r="B28" s="235" t="s">
        <v>295</v>
      </c>
      <c r="C28" s="235" t="s">
        <v>302</v>
      </c>
      <c r="D28" s="236" t="s">
        <v>255</v>
      </c>
      <c r="E28" s="237" t="s">
        <v>255</v>
      </c>
      <c r="F28" s="238" t="s">
        <v>255</v>
      </c>
      <c r="G28" s="239">
        <f>SUM(G30:G31,G33:G36)</f>
        <v>17805</v>
      </c>
    </row>
    <row r="29" spans="1:7" ht="273" outlineLevel="2">
      <c r="A29" s="210" t="s">
        <v>255</v>
      </c>
      <c r="B29" s="210" t="s">
        <v>255</v>
      </c>
      <c r="C29" s="210" t="s">
        <v>303</v>
      </c>
      <c r="D29" s="219" t="s">
        <v>255</v>
      </c>
      <c r="E29" s="220" t="s">
        <v>255</v>
      </c>
      <c r="F29" s="218" t="s">
        <v>255</v>
      </c>
      <c r="G29" s="221" t="s">
        <v>255</v>
      </c>
    </row>
    <row r="30" spans="1:7" ht="13" outlineLevel="2">
      <c r="A30" s="210" t="s">
        <v>304</v>
      </c>
      <c r="B30" s="210" t="s">
        <v>255</v>
      </c>
      <c r="C30" s="210" t="s">
        <v>305</v>
      </c>
      <c r="D30" s="219" t="s">
        <v>53</v>
      </c>
      <c r="E30" s="220">
        <v>29</v>
      </c>
      <c r="F30" s="218">
        <v>175</v>
      </c>
      <c r="G30" s="221">
        <f>ROUND($E30*F30,20)</f>
        <v>5075</v>
      </c>
    </row>
    <row r="31" spans="1:7" ht="13" outlineLevel="2">
      <c r="A31" s="210" t="s">
        <v>306</v>
      </c>
      <c r="B31" s="210" t="s">
        <v>255</v>
      </c>
      <c r="C31" s="210" t="s">
        <v>307</v>
      </c>
      <c r="D31" s="219" t="s">
        <v>53</v>
      </c>
      <c r="E31" s="220">
        <v>29</v>
      </c>
      <c r="F31" s="218">
        <v>175</v>
      </c>
      <c r="G31" s="221">
        <f>ROUND($E31*F31,20)</f>
        <v>5075</v>
      </c>
    </row>
    <row r="32" spans="1:7" ht="195" outlineLevel="2">
      <c r="A32" s="210" t="s">
        <v>255</v>
      </c>
      <c r="B32" s="210" t="s">
        <v>255</v>
      </c>
      <c r="C32" s="210" t="s">
        <v>308</v>
      </c>
      <c r="D32" s="219" t="s">
        <v>255</v>
      </c>
      <c r="E32" s="220" t="s">
        <v>255</v>
      </c>
      <c r="F32" s="218" t="s">
        <v>255</v>
      </c>
      <c r="G32" s="221" t="s">
        <v>255</v>
      </c>
    </row>
    <row r="33" spans="1:7" ht="13" outlineLevel="2">
      <c r="A33" s="210" t="s">
        <v>309</v>
      </c>
      <c r="B33" s="210" t="s">
        <v>255</v>
      </c>
      <c r="C33" s="210" t="s">
        <v>310</v>
      </c>
      <c r="D33" s="219" t="s">
        <v>53</v>
      </c>
      <c r="E33" s="220">
        <v>7</v>
      </c>
      <c r="F33" s="218">
        <v>600</v>
      </c>
      <c r="G33" s="221">
        <f>ROUND($E33*F33,20)</f>
        <v>4200</v>
      </c>
    </row>
    <row r="34" spans="1:7" ht="13" outlineLevel="2">
      <c r="A34" s="210" t="s">
        <v>311</v>
      </c>
      <c r="B34" s="210" t="s">
        <v>255</v>
      </c>
      <c r="C34" s="210" t="s">
        <v>312</v>
      </c>
      <c r="D34" s="219" t="s">
        <v>53</v>
      </c>
      <c r="E34" s="220">
        <v>3</v>
      </c>
      <c r="F34" s="218">
        <v>360</v>
      </c>
      <c r="G34" s="221">
        <f>ROUND($E34*F34,20)</f>
        <v>1080</v>
      </c>
    </row>
    <row r="35" spans="1:7" ht="13" outlineLevel="2">
      <c r="A35" s="210" t="s">
        <v>313</v>
      </c>
      <c r="B35" s="210" t="s">
        <v>255</v>
      </c>
      <c r="C35" s="210" t="s">
        <v>314</v>
      </c>
      <c r="D35" s="219" t="s">
        <v>53</v>
      </c>
      <c r="E35" s="220">
        <v>5</v>
      </c>
      <c r="F35" s="218">
        <v>225</v>
      </c>
      <c r="G35" s="221">
        <f>ROUND($E35*F35,20)</f>
        <v>1125</v>
      </c>
    </row>
    <row r="36" spans="1:7" ht="26.5" outlineLevel="2" thickBot="1">
      <c r="A36" s="210" t="s">
        <v>315</v>
      </c>
      <c r="B36" s="210" t="s">
        <v>255</v>
      </c>
      <c r="C36" s="210" t="s">
        <v>316</v>
      </c>
      <c r="D36" s="219" t="s">
        <v>53</v>
      </c>
      <c r="E36" s="220">
        <v>25</v>
      </c>
      <c r="F36" s="218">
        <v>50</v>
      </c>
      <c r="G36" s="221">
        <f>ROUND($E36*F36,20)</f>
        <v>1250</v>
      </c>
    </row>
    <row r="37" spans="1:7" ht="13.5" outlineLevel="1" thickBot="1">
      <c r="A37" s="234" t="s">
        <v>317</v>
      </c>
      <c r="B37" s="235" t="s">
        <v>317</v>
      </c>
      <c r="C37" s="235" t="s">
        <v>318</v>
      </c>
      <c r="D37" s="236" t="s">
        <v>255</v>
      </c>
      <c r="E37" s="237" t="s">
        <v>255</v>
      </c>
      <c r="F37" s="238" t="s">
        <v>255</v>
      </c>
      <c r="G37" s="239">
        <f>SUM(G38:G53)</f>
        <v>8125.5230000000001</v>
      </c>
    </row>
    <row r="38" spans="1:7" ht="13" outlineLevel="2">
      <c r="A38" s="210" t="s">
        <v>319</v>
      </c>
      <c r="B38" s="210" t="s">
        <v>255</v>
      </c>
      <c r="C38" s="210" t="s">
        <v>320</v>
      </c>
      <c r="D38" s="219" t="s">
        <v>53</v>
      </c>
      <c r="E38" s="220">
        <v>1</v>
      </c>
      <c r="F38" s="218">
        <v>460</v>
      </c>
      <c r="G38" s="221">
        <f t="shared" ref="G38:G52" si="1">ROUND($E38*F38,20)</f>
        <v>460</v>
      </c>
    </row>
    <row r="39" spans="1:7" ht="13" outlineLevel="2">
      <c r="A39" s="210" t="s">
        <v>321</v>
      </c>
      <c r="B39" s="210" t="s">
        <v>255</v>
      </c>
      <c r="C39" s="210" t="s">
        <v>322</v>
      </c>
      <c r="D39" s="219" t="s">
        <v>53</v>
      </c>
      <c r="E39" s="220">
        <v>1</v>
      </c>
      <c r="F39" s="218">
        <v>90</v>
      </c>
      <c r="G39" s="221">
        <f t="shared" si="1"/>
        <v>90</v>
      </c>
    </row>
    <row r="40" spans="1:7" ht="13" outlineLevel="2">
      <c r="A40" s="210" t="s">
        <v>323</v>
      </c>
      <c r="B40" s="210" t="s">
        <v>255</v>
      </c>
      <c r="C40" s="210" t="s">
        <v>324</v>
      </c>
      <c r="D40" s="219" t="s">
        <v>53</v>
      </c>
      <c r="E40" s="220">
        <v>1</v>
      </c>
      <c r="F40" s="218">
        <v>80</v>
      </c>
      <c r="G40" s="221">
        <f t="shared" si="1"/>
        <v>80</v>
      </c>
    </row>
    <row r="41" spans="1:7" ht="13" outlineLevel="2">
      <c r="A41" s="210" t="s">
        <v>325</v>
      </c>
      <c r="B41" s="210" t="s">
        <v>255</v>
      </c>
      <c r="C41" s="210" t="s">
        <v>326</v>
      </c>
      <c r="D41" s="219" t="s">
        <v>53</v>
      </c>
      <c r="E41" s="220">
        <v>1</v>
      </c>
      <c r="F41" s="218">
        <v>80</v>
      </c>
      <c r="G41" s="221">
        <f t="shared" si="1"/>
        <v>80</v>
      </c>
    </row>
    <row r="42" spans="1:7" ht="13" outlineLevel="2">
      <c r="A42" s="210" t="s">
        <v>327</v>
      </c>
      <c r="B42" s="210" t="s">
        <v>255</v>
      </c>
      <c r="C42" s="210" t="s">
        <v>328</v>
      </c>
      <c r="D42" s="219" t="s">
        <v>53</v>
      </c>
      <c r="E42" s="220">
        <v>1</v>
      </c>
      <c r="F42" s="218">
        <v>120</v>
      </c>
      <c r="G42" s="221">
        <f t="shared" si="1"/>
        <v>120</v>
      </c>
    </row>
    <row r="43" spans="1:7" ht="39" outlineLevel="2">
      <c r="A43" s="210" t="s">
        <v>329</v>
      </c>
      <c r="B43" s="210" t="s">
        <v>255</v>
      </c>
      <c r="C43" s="210" t="s">
        <v>330</v>
      </c>
      <c r="D43" s="219" t="s">
        <v>53</v>
      </c>
      <c r="E43" s="220">
        <v>1</v>
      </c>
      <c r="F43" s="218">
        <v>180</v>
      </c>
      <c r="G43" s="221">
        <f t="shared" si="1"/>
        <v>180</v>
      </c>
    </row>
    <row r="44" spans="1:7" ht="26" outlineLevel="2">
      <c r="A44" s="210" t="s">
        <v>331</v>
      </c>
      <c r="B44" s="210" t="s">
        <v>255</v>
      </c>
      <c r="C44" s="210" t="s">
        <v>332</v>
      </c>
      <c r="D44" s="219" t="s">
        <v>53</v>
      </c>
      <c r="E44" s="220">
        <v>1</v>
      </c>
      <c r="F44" s="218">
        <v>180</v>
      </c>
      <c r="G44" s="221">
        <f t="shared" si="1"/>
        <v>180</v>
      </c>
    </row>
    <row r="45" spans="1:7" ht="26" outlineLevel="2">
      <c r="A45" s="210" t="s">
        <v>333</v>
      </c>
      <c r="B45" s="210" t="s">
        <v>255</v>
      </c>
      <c r="C45" s="210" t="s">
        <v>334</v>
      </c>
      <c r="D45" s="219" t="s">
        <v>53</v>
      </c>
      <c r="E45" s="220">
        <v>1</v>
      </c>
      <c r="F45" s="218">
        <v>180</v>
      </c>
      <c r="G45" s="221">
        <f t="shared" si="1"/>
        <v>180</v>
      </c>
    </row>
    <row r="46" spans="1:7" ht="26" outlineLevel="2">
      <c r="A46" s="210" t="s">
        <v>335</v>
      </c>
      <c r="B46" s="210" t="s">
        <v>255</v>
      </c>
      <c r="C46" s="210" t="s">
        <v>336</v>
      </c>
      <c r="D46" s="219" t="s">
        <v>53</v>
      </c>
      <c r="E46" s="220">
        <v>1</v>
      </c>
      <c r="F46" s="218">
        <v>160</v>
      </c>
      <c r="G46" s="221">
        <f t="shared" si="1"/>
        <v>160</v>
      </c>
    </row>
    <row r="47" spans="1:7" ht="26" outlineLevel="2">
      <c r="A47" s="210" t="s">
        <v>337</v>
      </c>
      <c r="B47" s="210" t="s">
        <v>255</v>
      </c>
      <c r="C47" s="210" t="s">
        <v>338</v>
      </c>
      <c r="D47" s="219" t="s">
        <v>53</v>
      </c>
      <c r="E47" s="220">
        <v>1</v>
      </c>
      <c r="F47" s="218">
        <v>160</v>
      </c>
      <c r="G47" s="221">
        <f t="shared" si="1"/>
        <v>160</v>
      </c>
    </row>
    <row r="48" spans="1:7" ht="78" outlineLevel="2">
      <c r="A48" s="210" t="s">
        <v>339</v>
      </c>
      <c r="B48" s="210" t="s">
        <v>255</v>
      </c>
      <c r="C48" s="210" t="s">
        <v>340</v>
      </c>
      <c r="D48" s="219" t="s">
        <v>53</v>
      </c>
      <c r="E48" s="220">
        <v>1</v>
      </c>
      <c r="F48" s="218">
        <v>650</v>
      </c>
      <c r="G48" s="221">
        <f t="shared" si="1"/>
        <v>650</v>
      </c>
    </row>
    <row r="49" spans="1:7" ht="26" outlineLevel="2">
      <c r="A49" s="210" t="s">
        <v>341</v>
      </c>
      <c r="B49" s="210" t="s">
        <v>255</v>
      </c>
      <c r="C49" s="210" t="s">
        <v>342</v>
      </c>
      <c r="D49" s="219" t="s">
        <v>53</v>
      </c>
      <c r="E49" s="220">
        <v>1</v>
      </c>
      <c r="F49" s="218">
        <v>650</v>
      </c>
      <c r="G49" s="221">
        <f t="shared" si="1"/>
        <v>650</v>
      </c>
    </row>
    <row r="50" spans="1:7" ht="26" outlineLevel="2">
      <c r="A50" s="210" t="s">
        <v>343</v>
      </c>
      <c r="B50" s="210" t="s">
        <v>255</v>
      </c>
      <c r="C50" s="210" t="s">
        <v>344</v>
      </c>
      <c r="D50" s="219" t="s">
        <v>53</v>
      </c>
      <c r="E50" s="220">
        <v>1</v>
      </c>
      <c r="F50" s="218">
        <v>720</v>
      </c>
      <c r="G50" s="221">
        <f t="shared" si="1"/>
        <v>720</v>
      </c>
    </row>
    <row r="51" spans="1:7" ht="13" outlineLevel="2">
      <c r="A51" s="210" t="s">
        <v>345</v>
      </c>
      <c r="B51" s="210" t="s">
        <v>255</v>
      </c>
      <c r="C51" s="210" t="s">
        <v>346</v>
      </c>
      <c r="D51" s="219" t="s">
        <v>53</v>
      </c>
      <c r="E51" s="220">
        <v>1</v>
      </c>
      <c r="F51" s="218">
        <v>980</v>
      </c>
      <c r="G51" s="221">
        <f t="shared" si="1"/>
        <v>980</v>
      </c>
    </row>
    <row r="52" spans="1:7" ht="13" outlineLevel="2">
      <c r="A52" s="210" t="s">
        <v>347</v>
      </c>
      <c r="B52" s="210" t="s">
        <v>255</v>
      </c>
      <c r="C52" s="210" t="s">
        <v>349</v>
      </c>
      <c r="D52" s="219" t="s">
        <v>53</v>
      </c>
      <c r="E52" s="220">
        <v>1</v>
      </c>
      <c r="F52" s="218">
        <v>1000</v>
      </c>
      <c r="G52" s="221">
        <f t="shared" si="1"/>
        <v>1000</v>
      </c>
    </row>
    <row r="53" spans="1:7" ht="26" outlineLevel="2">
      <c r="A53" s="224" t="s">
        <v>348</v>
      </c>
      <c r="B53" s="224" t="s">
        <v>255</v>
      </c>
      <c r="C53" s="224" t="s">
        <v>350</v>
      </c>
      <c r="D53" s="225" t="s">
        <v>351</v>
      </c>
      <c r="E53" s="226" t="s">
        <v>255</v>
      </c>
      <c r="F53" s="227">
        <v>2530.52</v>
      </c>
      <c r="G53" s="228">
        <f>ROUND(SUM(G7:G22,G24,G26:G27,G29:G36,G38:G52) * 0.05,20)</f>
        <v>2435.5230000000001</v>
      </c>
    </row>
    <row r="54" spans="1:7">
      <c r="G54" s="222"/>
    </row>
    <row r="55" spans="1:7" ht="13">
      <c r="A55" s="229"/>
      <c r="B55" s="229" t="s">
        <v>177</v>
      </c>
      <c r="C55" s="229" t="s">
        <v>352</v>
      </c>
      <c r="D55" s="230" t="s">
        <v>255</v>
      </c>
      <c r="E55" s="231" t="s">
        <v>255</v>
      </c>
      <c r="F55" s="232" t="s">
        <v>255</v>
      </c>
      <c r="G55" s="223">
        <f>G37+G28+G25+G23+G6</f>
        <v>51145.983</v>
      </c>
    </row>
  </sheetData>
  <mergeCells count="3">
    <mergeCell ref="B1:E1"/>
    <mergeCell ref="A5:E5"/>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806A-ADA2-4AC8-82B8-2CD18D4A7AA5}">
  <dimension ref="A1:IR43"/>
  <sheetViews>
    <sheetView topLeftCell="A7" workbookViewId="0">
      <selection activeCell="D25" sqref="D25"/>
    </sheetView>
  </sheetViews>
  <sheetFormatPr defaultColWidth="10.6640625" defaultRowHeight="14.5"/>
  <cols>
    <col min="1" max="1" width="1.08203125" style="2" customWidth="1"/>
    <col min="2" max="2" width="13" style="2" customWidth="1"/>
    <col min="3" max="3" width="29.4140625" style="2" customWidth="1"/>
    <col min="4" max="4" width="14.9140625" style="2" customWidth="1"/>
    <col min="5" max="5" width="10.58203125" style="2" customWidth="1"/>
    <col min="6" max="6" width="7.08203125" style="3" customWidth="1"/>
    <col min="7" max="252" width="8.6640625" style="2" customWidth="1"/>
  </cols>
  <sheetData>
    <row r="1" spans="1:6">
      <c r="B1" s="4"/>
      <c r="C1" s="5"/>
      <c r="D1" s="6"/>
      <c r="E1" s="6"/>
      <c r="F1" s="6"/>
    </row>
    <row r="2" spans="1:6">
      <c r="B2" s="4"/>
      <c r="C2" s="5"/>
      <c r="D2" s="6"/>
      <c r="E2" s="6"/>
      <c r="F2" s="6"/>
    </row>
    <row r="3" spans="1:6">
      <c r="B3" s="6"/>
      <c r="C3" s="6"/>
      <c r="D3" s="6"/>
      <c r="E3" s="6"/>
      <c r="F3" s="6"/>
    </row>
    <row r="4" spans="1:6">
      <c r="B4" s="6" t="s">
        <v>0</v>
      </c>
      <c r="C4" s="6" t="s">
        <v>396</v>
      </c>
      <c r="D4" s="6"/>
      <c r="E4" s="6"/>
      <c r="F4" s="6"/>
    </row>
    <row r="5" spans="1:6">
      <c r="B5" s="6"/>
      <c r="C5" s="6" t="s">
        <v>56</v>
      </c>
      <c r="D5" s="6"/>
      <c r="E5" s="6"/>
      <c r="F5" s="6"/>
    </row>
    <row r="6" spans="1:6">
      <c r="B6" s="6"/>
      <c r="C6" s="6"/>
      <c r="D6" s="6"/>
      <c r="E6" s="6"/>
      <c r="F6" s="6"/>
    </row>
    <row r="7" spans="1:6">
      <c r="B7" s="6" t="s">
        <v>1</v>
      </c>
      <c r="C7" s="6" t="s">
        <v>169</v>
      </c>
      <c r="D7" s="6"/>
      <c r="E7" s="6"/>
      <c r="F7" s="6"/>
    </row>
    <row r="8" spans="1:6">
      <c r="B8" s="6"/>
      <c r="C8" s="6"/>
      <c r="D8" s="6"/>
      <c r="E8" s="6"/>
      <c r="F8" s="6"/>
    </row>
    <row r="9" spans="1:6">
      <c r="B9" s="6" t="s">
        <v>2</v>
      </c>
      <c r="C9" s="77">
        <v>45809</v>
      </c>
      <c r="D9" s="6"/>
      <c r="E9" s="6"/>
      <c r="F9" s="6"/>
    </row>
    <row r="10" spans="1:6">
      <c r="A10" s="6"/>
      <c r="B10" s="6"/>
      <c r="C10" s="6"/>
      <c r="D10" s="6"/>
      <c r="E10" s="6"/>
    </row>
    <row r="11" spans="1:6" ht="15.5">
      <c r="A11" s="62"/>
      <c r="B11" s="6"/>
      <c r="C11" s="6"/>
      <c r="D11" s="6"/>
      <c r="E11" s="6"/>
    </row>
    <row r="12" spans="1:6" ht="21">
      <c r="A12" s="130" t="s">
        <v>359</v>
      </c>
      <c r="B12" s="6"/>
      <c r="C12" s="6"/>
      <c r="D12" s="6"/>
      <c r="E12" s="65"/>
    </row>
    <row r="13" spans="1:6">
      <c r="A13" s="6"/>
      <c r="B13" s="6"/>
      <c r="C13" s="6"/>
      <c r="D13" s="6"/>
      <c r="E13" s="6"/>
    </row>
    <row r="14" spans="1:6" ht="15" customHeight="1">
      <c r="A14" s="6"/>
      <c r="B14" s="315" t="s">
        <v>156</v>
      </c>
      <c r="C14" s="315"/>
      <c r="D14" s="315"/>
      <c r="E14" s="315"/>
    </row>
    <row r="15" spans="1:6">
      <c r="A15" s="6"/>
      <c r="B15" s="6"/>
      <c r="C15" s="4"/>
      <c r="D15" s="6"/>
      <c r="E15" s="6"/>
    </row>
    <row r="16" spans="1:6">
      <c r="A16" s="6"/>
      <c r="B16" s="157" t="s">
        <v>157</v>
      </c>
      <c r="C16" s="158" t="s">
        <v>158</v>
      </c>
      <c r="D16" s="158"/>
      <c r="E16" s="159">
        <f>SUM(D17:D25)</f>
        <v>0</v>
      </c>
    </row>
    <row r="17" spans="2:11">
      <c r="B17" s="7">
        <v>1</v>
      </c>
      <c r="C17" s="9" t="s">
        <v>3</v>
      </c>
      <c r="D17" s="69">
        <f>'PRIPRAVLJALNA '!F21</f>
        <v>0</v>
      </c>
      <c r="F17" s="10"/>
      <c r="I17" s="11"/>
      <c r="J17" s="11"/>
      <c r="K17" s="11"/>
    </row>
    <row r="18" spans="2:11">
      <c r="B18" s="7">
        <v>2</v>
      </c>
      <c r="C18" s="9" t="s">
        <v>4</v>
      </c>
      <c r="D18" s="69">
        <f>'ODSTRANJEVALNA '!F39</f>
        <v>0</v>
      </c>
      <c r="F18" s="10"/>
      <c r="I18" s="11"/>
      <c r="J18" s="11"/>
      <c r="K18" s="11"/>
    </row>
    <row r="19" spans="2:11">
      <c r="B19" s="7">
        <v>3</v>
      </c>
      <c r="C19" s="9" t="s">
        <v>5</v>
      </c>
      <c r="D19" s="69">
        <f>ZIDARSKA!F20</f>
        <v>0</v>
      </c>
      <c r="F19" s="10"/>
      <c r="I19" s="11"/>
      <c r="J19" s="11"/>
      <c r="K19" s="11"/>
    </row>
    <row r="20" spans="2:11">
      <c r="B20" s="7">
        <v>4</v>
      </c>
      <c r="C20" s="9" t="s">
        <v>82</v>
      </c>
      <c r="D20" s="69">
        <f>VRATA!F31</f>
        <v>0</v>
      </c>
      <c r="F20" s="10"/>
      <c r="I20" s="11"/>
      <c r="J20" s="11"/>
      <c r="K20" s="11"/>
    </row>
    <row r="21" spans="2:11" ht="26">
      <c r="B21" s="7">
        <v>5</v>
      </c>
      <c r="C21" s="9" t="s">
        <v>98</v>
      </c>
      <c r="D21" s="69">
        <f>' TLAKARSKA SOBE, HODNIK'!F21</f>
        <v>0</v>
      </c>
      <c r="F21" s="10"/>
      <c r="I21" s="11"/>
      <c r="J21" s="11"/>
      <c r="K21" s="11"/>
    </row>
    <row r="22" spans="2:11">
      <c r="B22" s="7">
        <v>6</v>
      </c>
      <c r="C22" s="9" t="s">
        <v>97</v>
      </c>
      <c r="D22" s="69">
        <f>'TLAKARSKA AVLA'!F20</f>
        <v>0</v>
      </c>
      <c r="F22" s="10"/>
      <c r="I22" s="11"/>
      <c r="J22" s="11"/>
      <c r="K22" s="11"/>
    </row>
    <row r="23" spans="2:11">
      <c r="B23" s="7">
        <v>7</v>
      </c>
      <c r="C23" s="9" t="s">
        <v>7</v>
      </c>
      <c r="D23" s="69">
        <f>SLIKOPLESKARSKA!F25</f>
        <v>0</v>
      </c>
      <c r="F23" s="10"/>
      <c r="I23" s="11"/>
      <c r="J23" s="11"/>
      <c r="K23" s="11"/>
    </row>
    <row r="24" spans="2:11">
      <c r="B24" s="7">
        <v>8</v>
      </c>
      <c r="C24" s="9" t="s">
        <v>9</v>
      </c>
      <c r="D24" s="69">
        <f>OPREMA!F11</f>
        <v>0</v>
      </c>
      <c r="F24" s="10"/>
      <c r="I24" s="11"/>
      <c r="J24" s="11"/>
      <c r="K24" s="11"/>
    </row>
    <row r="25" spans="2:11">
      <c r="B25" s="7">
        <v>9</v>
      </c>
      <c r="C25" s="9" t="s">
        <v>10</v>
      </c>
      <c r="D25" s="69">
        <f>'RAZNA DELA'!F20</f>
        <v>0</v>
      </c>
      <c r="F25" s="10"/>
      <c r="I25" s="11"/>
      <c r="J25" s="11"/>
      <c r="K25" s="11"/>
    </row>
    <row r="26" spans="2:11">
      <c r="B26" s="157" t="s">
        <v>159</v>
      </c>
      <c r="C26" s="158" t="s">
        <v>92</v>
      </c>
      <c r="D26" s="158"/>
      <c r="E26" s="159">
        <f>'SESTERSKI KLIC'!F72</f>
        <v>0</v>
      </c>
      <c r="F26" s="10"/>
      <c r="I26" s="11"/>
      <c r="J26" s="11"/>
      <c r="K26" s="11"/>
    </row>
    <row r="27" spans="2:11">
      <c r="B27" s="1"/>
      <c r="C27" s="1"/>
      <c r="D27" s="1"/>
      <c r="E27" s="160"/>
      <c r="F27" s="10"/>
      <c r="I27" s="11"/>
      <c r="J27" s="11"/>
      <c r="K27" s="11"/>
    </row>
    <row r="28" spans="2:11">
      <c r="B28" s="157" t="s">
        <v>160</v>
      </c>
      <c r="C28" s="158" t="s">
        <v>161</v>
      </c>
      <c r="D28" s="158"/>
      <c r="E28" s="159">
        <f>ELEKTROINST!F159</f>
        <v>0</v>
      </c>
      <c r="F28" s="10"/>
      <c r="I28" s="11"/>
      <c r="J28" s="11"/>
      <c r="K28" s="11"/>
    </row>
    <row r="29" spans="2:11">
      <c r="B29" s="1"/>
      <c r="C29" s="1"/>
      <c r="D29" s="1"/>
      <c r="E29" s="160"/>
      <c r="F29" s="10"/>
      <c r="I29" s="11"/>
      <c r="J29" s="11"/>
      <c r="K29" s="11"/>
    </row>
    <row r="30" spans="2:11">
      <c r="B30" s="157" t="s">
        <v>162</v>
      </c>
      <c r="C30" s="158" t="s">
        <v>163</v>
      </c>
      <c r="D30" s="158"/>
      <c r="E30" s="159">
        <f>STROJNEINST!F37</f>
        <v>0</v>
      </c>
      <c r="F30" s="10"/>
      <c r="I30" s="11"/>
      <c r="J30" s="11"/>
      <c r="K30" s="11"/>
    </row>
    <row r="31" spans="2:11">
      <c r="B31" s="7">
        <v>1</v>
      </c>
      <c r="C31" s="9" t="s">
        <v>164</v>
      </c>
      <c r="D31" s="133">
        <f>STROJNEINST!F6</f>
        <v>0</v>
      </c>
      <c r="E31" s="69"/>
      <c r="F31" s="10"/>
      <c r="I31" s="11"/>
      <c r="J31" s="11"/>
      <c r="K31" s="11"/>
    </row>
    <row r="32" spans="2:11">
      <c r="B32" s="7">
        <v>2</v>
      </c>
      <c r="C32" s="9" t="s">
        <v>219</v>
      </c>
      <c r="D32" s="133">
        <f>STROJNEINST!F26</f>
        <v>0</v>
      </c>
      <c r="E32" s="69"/>
      <c r="F32" s="10"/>
      <c r="I32" s="11"/>
      <c r="J32" s="11"/>
      <c r="K32" s="11"/>
    </row>
    <row r="33" spans="1:252">
      <c r="B33" s="7"/>
      <c r="C33" s="9"/>
      <c r="D33" s="133"/>
      <c r="E33" s="69"/>
      <c r="F33" s="10"/>
      <c r="I33" s="11"/>
      <c r="J33" s="11"/>
      <c r="K33" s="11"/>
    </row>
    <row r="34" spans="1:252" hidden="1">
      <c r="B34" s="157" t="s">
        <v>165</v>
      </c>
      <c r="C34" s="158" t="s">
        <v>252</v>
      </c>
      <c r="D34" s="158"/>
      <c r="E34" s="159">
        <v>0</v>
      </c>
      <c r="F34" s="10"/>
      <c r="I34" s="11"/>
      <c r="J34" s="11"/>
      <c r="K34" s="11"/>
    </row>
    <row r="35" spans="1:252" hidden="1">
      <c r="B35" s="7"/>
      <c r="C35" s="9"/>
      <c r="D35" s="133"/>
      <c r="E35" s="69"/>
      <c r="F35" s="10"/>
      <c r="I35" s="11"/>
      <c r="J35" s="11"/>
      <c r="K35" s="11"/>
    </row>
    <row r="36" spans="1:252">
      <c r="A36" s="7"/>
      <c r="B36" s="157" t="s">
        <v>165</v>
      </c>
      <c r="C36" s="158" t="s">
        <v>166</v>
      </c>
      <c r="D36" s="161">
        <f>E16+E26+E28+E30+E34</f>
        <v>0</v>
      </c>
      <c r="E36" s="159">
        <f>D36*5%</f>
        <v>0</v>
      </c>
      <c r="I36" s="11"/>
      <c r="J36" s="11"/>
      <c r="K36" s="11"/>
    </row>
    <row r="37" spans="1:252" ht="15" thickBot="1">
      <c r="A37" s="162"/>
      <c r="B37" s="163"/>
      <c r="C37" s="164"/>
      <c r="D37" s="164"/>
      <c r="E37" s="165"/>
      <c r="F37" s="10"/>
      <c r="I37" s="11"/>
      <c r="J37" s="11"/>
      <c r="K37" s="11"/>
    </row>
    <row r="38" spans="1:252" ht="15" thickTop="1">
      <c r="A38" s="6"/>
      <c r="B38" s="6"/>
      <c r="C38" s="6"/>
      <c r="D38" s="6"/>
      <c r="E38" s="70"/>
    </row>
    <row r="39" spans="1:252" s="16" customFormat="1">
      <c r="A39" s="4"/>
      <c r="B39" s="4"/>
      <c r="C39" s="14" t="s">
        <v>167</v>
      </c>
      <c r="D39" s="14"/>
      <c r="E39" s="71">
        <f>SUM(E16:E38)</f>
        <v>0</v>
      </c>
      <c r="F39" s="15"/>
      <c r="G39" s="6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pans="1:252">
      <c r="C40" s="9" t="s">
        <v>12</v>
      </c>
      <c r="D40" s="9"/>
      <c r="E40" s="69">
        <f>E39*22%</f>
        <v>0</v>
      </c>
    </row>
    <row r="41" spans="1:252">
      <c r="C41" s="14" t="s">
        <v>168</v>
      </c>
      <c r="D41" s="14"/>
      <c r="E41" s="71">
        <f>SUM(E39:E40)</f>
        <v>0</v>
      </c>
    </row>
    <row r="42" spans="1:252">
      <c r="C42" s="1"/>
      <c r="D42" s="1"/>
      <c r="F42" s="15"/>
    </row>
    <row r="43" spans="1:252">
      <c r="E43" s="15"/>
    </row>
  </sheetData>
  <mergeCells count="1">
    <mergeCell ref="B14:E14"/>
  </mergeCells>
  <pageMargins left="0.70866141732283472" right="0.70866141732283472" top="1.0629921259842521" bottom="1.0629921259842521" header="0.74803149606299213" footer="0.74803149606299213"/>
  <pageSetup paperSize="9" scale="90" fitToWidth="0" fitToHeight="0"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35FAC-0A02-42DB-809C-E82DAC890E7D}">
  <dimension ref="A1:IL21"/>
  <sheetViews>
    <sheetView topLeftCell="A10" workbookViewId="0">
      <selection activeCell="E10" sqref="E10"/>
    </sheetView>
  </sheetViews>
  <sheetFormatPr defaultColWidth="10.6640625" defaultRowHeight="14.5"/>
  <cols>
    <col min="1" max="1" width="7.08203125" style="33" customWidth="1"/>
    <col min="2" max="2" width="46" style="34" customWidth="1"/>
    <col min="3" max="3" width="4.6640625" style="121" customWidth="1"/>
    <col min="4" max="4" width="11.9140625" style="117" bestFit="1" customWidth="1"/>
    <col min="5" max="5" width="9.5" style="11" customWidth="1"/>
    <col min="6" max="6" width="12.1640625" style="10" customWidth="1"/>
    <col min="7" max="7" width="3.9140625" style="2" customWidth="1"/>
    <col min="8" max="246" width="8.6640625" style="2" customWidth="1"/>
  </cols>
  <sheetData>
    <row r="1" spans="1:246" s="16" customFormat="1">
      <c r="A1" s="17">
        <v>1</v>
      </c>
      <c r="B1" s="14" t="s">
        <v>3</v>
      </c>
      <c r="C1" s="134"/>
      <c r="D1" s="135"/>
      <c r="E1" s="19"/>
      <c r="F1" s="1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row>
    <row r="2" spans="1:246">
      <c r="A2" s="22"/>
      <c r="B2" s="23"/>
      <c r="C2" s="136"/>
      <c r="D2" s="137"/>
      <c r="E2" s="25"/>
      <c r="F2" s="24"/>
    </row>
    <row r="3" spans="1:246" ht="28.5" customHeight="1">
      <c r="A3" s="22"/>
      <c r="B3" s="316" t="s">
        <v>41</v>
      </c>
      <c r="C3" s="316"/>
      <c r="D3" s="316"/>
      <c r="E3" s="316"/>
      <c r="F3" s="316"/>
    </row>
    <row r="4" spans="1:246" ht="14.25" customHeight="1">
      <c r="A4" s="22"/>
      <c r="B4" s="316" t="s">
        <v>360</v>
      </c>
      <c r="C4" s="316"/>
      <c r="D4" s="316"/>
      <c r="E4" s="316"/>
      <c r="F4" s="316"/>
    </row>
    <row r="5" spans="1:246" ht="28.5" customHeight="1">
      <c r="A5" s="22"/>
      <c r="B5" s="316" t="s">
        <v>361</v>
      </c>
      <c r="C5" s="316"/>
      <c r="D5" s="316"/>
      <c r="E5" s="316"/>
      <c r="F5" s="316"/>
    </row>
    <row r="6" spans="1:246" ht="297.75" customHeight="1">
      <c r="A6" s="22"/>
      <c r="B6" s="316" t="s">
        <v>362</v>
      </c>
      <c r="C6" s="317"/>
      <c r="D6" s="317"/>
      <c r="E6" s="317"/>
      <c r="F6" s="317"/>
    </row>
    <row r="7" spans="1:246">
      <c r="A7" s="22"/>
      <c r="B7" s="246"/>
      <c r="C7" s="136"/>
      <c r="D7" s="137"/>
      <c r="E7" s="25"/>
      <c r="F7" s="24"/>
    </row>
    <row r="8" spans="1:246">
      <c r="A8" s="22"/>
      <c r="B8" s="246"/>
      <c r="C8" s="119" t="s">
        <v>13</v>
      </c>
      <c r="D8" s="113" t="s">
        <v>57</v>
      </c>
      <c r="E8" s="26" t="s">
        <v>15</v>
      </c>
      <c r="F8" s="26" t="s">
        <v>16</v>
      </c>
    </row>
    <row r="9" spans="1:246" ht="15" customHeight="1">
      <c r="A9" s="22"/>
      <c r="B9" s="23"/>
      <c r="C9" s="136"/>
      <c r="D9" s="137"/>
      <c r="E9" s="25"/>
      <c r="F9" s="24"/>
    </row>
    <row r="10" spans="1:246" ht="54" customHeight="1">
      <c r="A10" s="7" t="s">
        <v>17</v>
      </c>
      <c r="B10" s="27" t="s">
        <v>68</v>
      </c>
      <c r="C10" s="119" t="s">
        <v>18</v>
      </c>
      <c r="D10" s="124">
        <v>1</v>
      </c>
      <c r="E10" s="43">
        <v>0</v>
      </c>
      <c r="F10" s="53">
        <f>SUM(E10*D10)</f>
        <v>0</v>
      </c>
    </row>
    <row r="11" spans="1:246" ht="15" customHeight="1">
      <c r="A11" s="7"/>
      <c r="B11" s="27"/>
      <c r="C11" s="119"/>
      <c r="D11" s="125"/>
      <c r="E11" s="43"/>
      <c r="F11" s="53"/>
    </row>
    <row r="12" spans="1:246" ht="52">
      <c r="A12" s="7" t="s">
        <v>19</v>
      </c>
      <c r="B12" s="27" t="s">
        <v>371</v>
      </c>
      <c r="C12" s="119" t="s">
        <v>18</v>
      </c>
      <c r="D12" s="132">
        <v>1</v>
      </c>
      <c r="E12" s="43">
        <v>0</v>
      </c>
      <c r="F12" s="53">
        <f>SUM(E12*D12)</f>
        <v>0</v>
      </c>
    </row>
    <row r="13" spans="1:246" ht="15" customHeight="1">
      <c r="A13" s="7"/>
      <c r="B13" s="27"/>
      <c r="C13" s="119"/>
      <c r="D13" s="125"/>
      <c r="E13" s="43"/>
      <c r="F13" s="53"/>
    </row>
    <row r="14" spans="1:246" ht="39">
      <c r="A14" s="7" t="s">
        <v>21</v>
      </c>
      <c r="B14" s="27" t="s">
        <v>87</v>
      </c>
      <c r="C14" s="119" t="s">
        <v>20</v>
      </c>
      <c r="D14" s="124">
        <v>650</v>
      </c>
      <c r="E14" s="43">
        <v>0</v>
      </c>
      <c r="F14" s="53">
        <f>SUM(E14*D14)</f>
        <v>0</v>
      </c>
    </row>
    <row r="15" spans="1:246" ht="15" customHeight="1">
      <c r="A15" s="7"/>
      <c r="B15" s="27"/>
      <c r="C15" s="119"/>
      <c r="D15" s="125"/>
      <c r="E15" s="43"/>
      <c r="F15" s="53"/>
    </row>
    <row r="16" spans="1:246" ht="26">
      <c r="A16" s="7" t="s">
        <v>22</v>
      </c>
      <c r="B16" s="27" t="s">
        <v>115</v>
      </c>
      <c r="C16" s="119" t="s">
        <v>20</v>
      </c>
      <c r="D16" s="124">
        <v>650</v>
      </c>
      <c r="E16" s="43">
        <v>0</v>
      </c>
      <c r="F16" s="53">
        <f>SUM(E16*D16)</f>
        <v>0</v>
      </c>
    </row>
    <row r="17" spans="1:246" ht="15" customHeight="1">
      <c r="A17" s="7"/>
      <c r="B17" s="27"/>
      <c r="C17" s="119"/>
      <c r="D17" s="125"/>
      <c r="E17" s="43"/>
      <c r="F17" s="53"/>
    </row>
    <row r="18" spans="1:246">
      <c r="A18" s="7" t="s">
        <v>66</v>
      </c>
      <c r="B18" s="27" t="s">
        <v>67</v>
      </c>
      <c r="C18" s="119" t="s">
        <v>18</v>
      </c>
      <c r="D18" s="132">
        <v>1</v>
      </c>
      <c r="E18" s="43">
        <v>0</v>
      </c>
      <c r="F18" s="53">
        <f>SUM(E18*D18)</f>
        <v>0</v>
      </c>
    </row>
    <row r="19" spans="1:246" ht="15" customHeight="1">
      <c r="A19" s="12"/>
      <c r="B19" s="13"/>
      <c r="C19" s="123"/>
      <c r="D19" s="138"/>
      <c r="E19" s="29"/>
      <c r="F19" s="54"/>
      <c r="G19" s="67"/>
    </row>
    <row r="20" spans="1:246">
      <c r="A20" s="7"/>
      <c r="B20" s="9"/>
      <c r="C20" s="119"/>
      <c r="D20" s="113"/>
      <c r="E20" s="30"/>
      <c r="F20" s="53"/>
    </row>
    <row r="21" spans="1:246" s="16" customFormat="1" ht="15" customHeight="1">
      <c r="A21" s="17"/>
      <c r="B21" s="14" t="s">
        <v>11</v>
      </c>
      <c r="C21" s="118"/>
      <c r="D21" s="112"/>
      <c r="E21" s="32"/>
      <c r="F21" s="55">
        <f>SUM(F10:F20)</f>
        <v>0</v>
      </c>
      <c r="G21" s="66"/>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row>
  </sheetData>
  <mergeCells count="4">
    <mergeCell ref="B5:F5"/>
    <mergeCell ref="B6:F6"/>
    <mergeCell ref="B3:F3"/>
    <mergeCell ref="B4:F4"/>
  </mergeCells>
  <pageMargins left="0.70866141732283472" right="0.70866141732283472" top="0.6692913385826772" bottom="0.6692913385826772" header="0.74803149606299213" footer="0.74803149606299213"/>
  <pageSetup paperSize="9" scale="90" fitToWidth="0" fitToHeight="0"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D6F7-8810-41DF-A28F-38ED4423AE9B}">
  <dimension ref="A1:IN39"/>
  <sheetViews>
    <sheetView topLeftCell="A22" workbookViewId="0">
      <selection activeCell="I36" sqref="I36"/>
    </sheetView>
  </sheetViews>
  <sheetFormatPr defaultColWidth="10.6640625" defaultRowHeight="14.5"/>
  <cols>
    <col min="1" max="1" width="7.08203125" style="33" customWidth="1"/>
    <col min="2" max="2" width="33.5" style="34" customWidth="1"/>
    <col min="3" max="3" width="4.6640625" style="121" customWidth="1"/>
    <col min="4" max="4" width="9.5" style="52" customWidth="1"/>
    <col min="5" max="6" width="9.5" style="10" customWidth="1"/>
    <col min="7" max="7" width="3.4140625" style="2" customWidth="1"/>
    <col min="8" max="8" width="8.4140625" style="11" customWidth="1"/>
    <col min="9" max="248" width="8.6640625" style="2" customWidth="1"/>
  </cols>
  <sheetData>
    <row r="1" spans="1:248" s="16" customFormat="1">
      <c r="A1" s="35" t="s">
        <v>23</v>
      </c>
      <c r="B1" s="14" t="s">
        <v>4</v>
      </c>
      <c r="C1" s="118"/>
      <c r="D1" s="66"/>
      <c r="E1" s="31"/>
      <c r="F1" s="31"/>
      <c r="G1" s="1"/>
      <c r="H1" s="2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row>
    <row r="2" spans="1:248">
      <c r="A2" s="8"/>
      <c r="B2" s="9"/>
      <c r="C2" s="176"/>
      <c r="D2" s="64"/>
      <c r="E2"/>
      <c r="F2"/>
    </row>
    <row r="3" spans="1:248">
      <c r="A3" s="8"/>
      <c r="B3" s="9"/>
      <c r="C3" s="119"/>
      <c r="D3" s="51"/>
      <c r="E3" s="26"/>
      <c r="F3" s="26"/>
    </row>
    <row r="4" spans="1:248" ht="27" customHeight="1">
      <c r="A4" s="8"/>
      <c r="B4" s="318" t="s">
        <v>58</v>
      </c>
      <c r="C4" s="318"/>
      <c r="D4" s="318"/>
      <c r="E4" s="318"/>
      <c r="F4" s="318"/>
    </row>
    <row r="5" spans="1:248" ht="56.25" customHeight="1">
      <c r="A5" s="8"/>
      <c r="B5" s="318" t="s">
        <v>59</v>
      </c>
      <c r="C5" s="318"/>
      <c r="D5" s="318"/>
      <c r="E5" s="318"/>
      <c r="F5" s="318"/>
    </row>
    <row r="6" spans="1:248">
      <c r="A6" s="8"/>
      <c r="B6" s="36"/>
      <c r="C6" s="119"/>
      <c r="D6" s="51"/>
      <c r="E6" s="26"/>
      <c r="F6" s="26"/>
    </row>
    <row r="7" spans="1:248">
      <c r="A7" s="8"/>
      <c r="B7" s="9" t="s">
        <v>24</v>
      </c>
      <c r="C7" s="119" t="s">
        <v>13</v>
      </c>
      <c r="D7" s="51" t="s">
        <v>14</v>
      </c>
      <c r="E7" s="26" t="s">
        <v>15</v>
      </c>
      <c r="F7" s="26" t="s">
        <v>16</v>
      </c>
    </row>
    <row r="8" spans="1:248">
      <c r="A8" s="8"/>
      <c r="B8" s="9"/>
      <c r="C8" s="119"/>
      <c r="D8" s="51"/>
      <c r="E8" s="26"/>
      <c r="F8" s="26"/>
    </row>
    <row r="9" spans="1:248" ht="39">
      <c r="A9" s="37" t="s">
        <v>25</v>
      </c>
      <c r="B9" s="38" t="s">
        <v>76</v>
      </c>
      <c r="C9" s="204"/>
      <c r="D9" s="63"/>
      <c r="E9" s="92"/>
      <c r="F9" s="51"/>
    </row>
    <row r="10" spans="1:248">
      <c r="A10" s="37"/>
      <c r="B10" s="86" t="s">
        <v>71</v>
      </c>
      <c r="C10" s="201" t="s">
        <v>18</v>
      </c>
      <c r="D10" s="56">
        <v>7</v>
      </c>
      <c r="E10" s="43">
        <v>0</v>
      </c>
      <c r="F10" s="53">
        <f t="shared" ref="F10:F11" si="0">SUM(E10*D10)</f>
        <v>0</v>
      </c>
    </row>
    <row r="11" spans="1:248">
      <c r="A11" s="37"/>
      <c r="B11" s="86" t="s">
        <v>70</v>
      </c>
      <c r="C11" s="201" t="s">
        <v>18</v>
      </c>
      <c r="D11" s="56">
        <v>12</v>
      </c>
      <c r="E11" s="43">
        <v>0</v>
      </c>
      <c r="F11" s="53">
        <f t="shared" si="0"/>
        <v>0</v>
      </c>
    </row>
    <row r="12" spans="1:248">
      <c r="A12" s="37"/>
      <c r="B12" s="9"/>
      <c r="C12" s="119"/>
      <c r="E12" s="43"/>
      <c r="F12" s="53"/>
    </row>
    <row r="13" spans="1:248" ht="44.25" customHeight="1">
      <c r="A13" s="37" t="s">
        <v>26</v>
      </c>
      <c r="B13" s="38" t="s">
        <v>72</v>
      </c>
      <c r="C13" s="119" t="s">
        <v>18</v>
      </c>
      <c r="D13" s="51">
        <v>32</v>
      </c>
      <c r="E13" s="43">
        <v>0</v>
      </c>
      <c r="F13" s="53">
        <f>SUM(E13*D13)</f>
        <v>0</v>
      </c>
    </row>
    <row r="14" spans="1:248">
      <c r="A14" s="37"/>
      <c r="B14" s="9"/>
      <c r="C14" s="119"/>
      <c r="E14" s="43"/>
      <c r="F14" s="53"/>
    </row>
    <row r="15" spans="1:248" ht="26">
      <c r="A15" s="37" t="s">
        <v>27</v>
      </c>
      <c r="B15" s="38" t="s">
        <v>77</v>
      </c>
      <c r="C15" s="119" t="s">
        <v>18</v>
      </c>
      <c r="D15" s="51">
        <v>1</v>
      </c>
      <c r="E15" s="43">
        <v>0</v>
      </c>
      <c r="F15" s="53">
        <f>SUM(E15*D15)</f>
        <v>0</v>
      </c>
    </row>
    <row r="16" spans="1:248">
      <c r="A16" s="37"/>
      <c r="B16" s="9"/>
      <c r="C16" s="119"/>
      <c r="E16" s="43"/>
      <c r="F16" s="53"/>
    </row>
    <row r="17" spans="1:6" ht="39">
      <c r="A17" s="37" t="s">
        <v>28</v>
      </c>
      <c r="B17" s="38" t="s">
        <v>78</v>
      </c>
      <c r="C17" s="119"/>
      <c r="D17" s="51"/>
      <c r="E17" s="43"/>
      <c r="F17" s="53"/>
    </row>
    <row r="18" spans="1:6">
      <c r="A18" s="37"/>
      <c r="B18" s="38" t="s">
        <v>74</v>
      </c>
      <c r="C18" s="119" t="s">
        <v>18</v>
      </c>
      <c r="D18" s="51">
        <v>4</v>
      </c>
      <c r="E18" s="43">
        <v>0</v>
      </c>
      <c r="F18" s="53">
        <f t="shared" ref="F18:F19" si="1">SUM(E18*D18)</f>
        <v>0</v>
      </c>
    </row>
    <row r="19" spans="1:6">
      <c r="A19" s="37"/>
      <c r="B19" s="9" t="s">
        <v>75</v>
      </c>
      <c r="C19" s="119" t="s">
        <v>18</v>
      </c>
      <c r="D19" s="51">
        <v>7</v>
      </c>
      <c r="E19" s="43">
        <v>0</v>
      </c>
      <c r="F19" s="53">
        <f t="shared" si="1"/>
        <v>0</v>
      </c>
    </row>
    <row r="20" spans="1:6">
      <c r="A20" s="37"/>
      <c r="B20" s="9"/>
      <c r="C20" s="119"/>
      <c r="D20" s="51"/>
      <c r="E20" s="43"/>
      <c r="F20" s="53"/>
    </row>
    <row r="21" spans="1:6" ht="52">
      <c r="A21" s="37" t="s">
        <v>29</v>
      </c>
      <c r="B21" s="38" t="s">
        <v>363</v>
      </c>
      <c r="C21" s="119" t="s">
        <v>36</v>
      </c>
      <c r="D21" s="51">
        <v>15</v>
      </c>
      <c r="E21" s="43">
        <v>0</v>
      </c>
      <c r="F21" s="53">
        <f>SUM(E21*D21)</f>
        <v>0</v>
      </c>
    </row>
    <row r="22" spans="1:6">
      <c r="A22" s="37"/>
      <c r="B22" s="9"/>
      <c r="C22" s="119"/>
      <c r="E22" s="43"/>
      <c r="F22" s="53"/>
    </row>
    <row r="23" spans="1:6" ht="26">
      <c r="A23" s="37" t="s">
        <v>30</v>
      </c>
      <c r="B23" s="38" t="s">
        <v>61</v>
      </c>
      <c r="C23" s="119"/>
      <c r="E23" s="43"/>
      <c r="F23" s="53"/>
    </row>
    <row r="24" spans="1:6">
      <c r="A24" s="37"/>
      <c r="B24" s="9" t="s">
        <v>79</v>
      </c>
      <c r="C24" s="119" t="s">
        <v>18</v>
      </c>
      <c r="D24" s="51">
        <v>11</v>
      </c>
      <c r="E24" s="43">
        <v>0</v>
      </c>
      <c r="F24" s="53">
        <f>SUM(E24*D24)</f>
        <v>0</v>
      </c>
    </row>
    <row r="25" spans="1:6">
      <c r="A25" s="37"/>
      <c r="B25" s="9"/>
      <c r="C25" s="119"/>
      <c r="D25" s="51"/>
      <c r="E25" s="43"/>
      <c r="F25" s="53"/>
    </row>
    <row r="26" spans="1:6" ht="39">
      <c r="A26" s="37" t="s">
        <v>31</v>
      </c>
      <c r="B26" s="206" t="s">
        <v>73</v>
      </c>
      <c r="C26" s="119" t="s">
        <v>18</v>
      </c>
      <c r="D26" s="51">
        <v>11</v>
      </c>
      <c r="E26" s="43">
        <v>0</v>
      </c>
      <c r="F26" s="53">
        <f>SUM(E26*D26)</f>
        <v>0</v>
      </c>
    </row>
    <row r="27" spans="1:6">
      <c r="A27" s="37"/>
      <c r="B27" s="38"/>
      <c r="C27" s="119"/>
      <c r="D27" s="51"/>
      <c r="E27" s="43"/>
      <c r="F27" s="53"/>
    </row>
    <row r="28" spans="1:6" ht="26">
      <c r="A28" s="37" t="s">
        <v>231</v>
      </c>
      <c r="B28" s="38" t="s">
        <v>88</v>
      </c>
      <c r="C28" s="119" t="s">
        <v>18</v>
      </c>
      <c r="D28" s="51">
        <v>11</v>
      </c>
      <c r="E28" s="43">
        <v>0</v>
      </c>
      <c r="F28" s="53">
        <f>SUM(E28*D28)</f>
        <v>0</v>
      </c>
    </row>
    <row r="29" spans="1:6">
      <c r="A29" s="37"/>
      <c r="B29" s="9"/>
      <c r="C29" s="119"/>
      <c r="E29" s="43"/>
      <c r="F29" s="53"/>
    </row>
    <row r="30" spans="1:6" ht="26">
      <c r="A30" s="37" t="s">
        <v>32</v>
      </c>
      <c r="B30" s="199" t="s">
        <v>89</v>
      </c>
      <c r="C30" s="119" t="s">
        <v>69</v>
      </c>
      <c r="D30" s="51">
        <v>30</v>
      </c>
      <c r="E30" s="43">
        <v>0</v>
      </c>
      <c r="F30" s="53">
        <f>SUM(E30*D30)</f>
        <v>0</v>
      </c>
    </row>
    <row r="31" spans="1:6">
      <c r="A31" s="37"/>
      <c r="B31" s="9"/>
      <c r="C31" s="119"/>
      <c r="E31" s="43"/>
      <c r="F31" s="53"/>
    </row>
    <row r="32" spans="1:6" ht="72.75" customHeight="1">
      <c r="A32" s="37" t="s">
        <v>33</v>
      </c>
      <c r="B32" s="38" t="s">
        <v>96</v>
      </c>
      <c r="C32" s="119" t="s">
        <v>69</v>
      </c>
      <c r="D32" s="51">
        <v>450</v>
      </c>
      <c r="E32" s="43">
        <v>0</v>
      </c>
      <c r="F32" s="53">
        <f>SUM(E32*D32)</f>
        <v>0</v>
      </c>
    </row>
    <row r="33" spans="1:248">
      <c r="A33" s="37"/>
      <c r="B33" s="38"/>
      <c r="C33" s="119"/>
      <c r="D33" s="51"/>
      <c r="E33" s="43"/>
      <c r="F33" s="53"/>
    </row>
    <row r="34" spans="1:248" ht="65">
      <c r="A34" s="37" t="s">
        <v>34</v>
      </c>
      <c r="B34" s="38" t="s">
        <v>232</v>
      </c>
      <c r="C34" s="119" t="s">
        <v>20</v>
      </c>
      <c r="D34" s="51">
        <v>702</v>
      </c>
      <c r="E34" s="43">
        <v>0</v>
      </c>
      <c r="F34" s="53">
        <f>SUM(E34*D34)</f>
        <v>0</v>
      </c>
    </row>
    <row r="35" spans="1:248">
      <c r="A35" s="37"/>
      <c r="B35" s="38"/>
      <c r="C35" s="119"/>
      <c r="D35" s="51"/>
      <c r="E35" s="43"/>
      <c r="F35" s="53"/>
    </row>
    <row r="36" spans="1:248" ht="39">
      <c r="A36" s="37" t="s">
        <v>358</v>
      </c>
      <c r="B36" s="38" t="s">
        <v>462</v>
      </c>
      <c r="C36" s="119" t="s">
        <v>20</v>
      </c>
      <c r="D36" s="51">
        <v>100</v>
      </c>
      <c r="E36" s="43">
        <v>0</v>
      </c>
      <c r="F36" s="53">
        <f>SUM(E36*D36)</f>
        <v>0</v>
      </c>
    </row>
    <row r="37" spans="1:248">
      <c r="A37" s="7"/>
      <c r="B37" s="9"/>
      <c r="C37" s="119"/>
      <c r="D37" s="51"/>
      <c r="E37" s="26"/>
      <c r="F37" s="53"/>
    </row>
    <row r="38" spans="1:248">
      <c r="A38" s="39"/>
      <c r="B38" s="40"/>
      <c r="C38" s="205"/>
      <c r="D38" s="76"/>
      <c r="E38" s="41"/>
      <c r="F38" s="57"/>
    </row>
    <row r="39" spans="1:248" s="16" customFormat="1">
      <c r="A39" s="17"/>
      <c r="B39" s="14" t="s">
        <v>11</v>
      </c>
      <c r="C39" s="118"/>
      <c r="D39" s="66"/>
      <c r="E39" s="31"/>
      <c r="F39" s="55">
        <f>SUM(F9:F38)</f>
        <v>0</v>
      </c>
      <c r="G39" s="66"/>
      <c r="H39" s="66"/>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row>
  </sheetData>
  <mergeCells count="2">
    <mergeCell ref="B4:F4"/>
    <mergeCell ref="B5:F5"/>
  </mergeCells>
  <pageMargins left="0.70866141732283472" right="0.70866141732283472" top="1.0629921259842521" bottom="1.0629921259842521" header="0.74803149606299213" footer="0.74803149606299213"/>
  <pageSetup paperSize="9" scale="90" fitToWidth="0" fitToHeight="0"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F8EF-458D-4243-B051-BD16094F7C0B}">
  <dimension ref="A1:IQ20"/>
  <sheetViews>
    <sheetView workbookViewId="0">
      <selection activeCell="K16" sqref="K16"/>
    </sheetView>
  </sheetViews>
  <sheetFormatPr defaultColWidth="10.6640625" defaultRowHeight="14.5"/>
  <cols>
    <col min="1" max="1" width="7.08203125" style="33" customWidth="1"/>
    <col min="2" max="2" width="29.5" style="34" customWidth="1"/>
    <col min="3" max="3" width="4.6640625" style="121" customWidth="1"/>
    <col min="4" max="4" width="9.5" style="117" customWidth="1"/>
    <col min="5" max="6" width="9.5" style="10" customWidth="1"/>
    <col min="7" max="7" width="3.4140625" style="2" customWidth="1"/>
    <col min="8" max="8" width="8.08203125" style="11" customWidth="1"/>
    <col min="9" max="9" width="8.4140625" style="11" customWidth="1"/>
    <col min="10" max="10" width="8.1640625" style="11" customWidth="1"/>
    <col min="11" max="11" width="13.9140625" style="2" customWidth="1"/>
    <col min="12" max="251" width="8.6640625" style="2" customWidth="1"/>
  </cols>
  <sheetData>
    <row r="1" spans="1:251" s="16" customFormat="1">
      <c r="A1" s="17">
        <v>3</v>
      </c>
      <c r="B1" s="14" t="s">
        <v>5</v>
      </c>
      <c r="C1" s="118"/>
      <c r="D1" s="112"/>
      <c r="E1" s="31"/>
      <c r="F1" s="31"/>
      <c r="G1" s="1"/>
      <c r="H1" s="21"/>
      <c r="I1" s="2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c r="A2" s="7"/>
      <c r="B2" s="9"/>
      <c r="C2" s="119"/>
      <c r="D2" s="113"/>
      <c r="E2" s="26"/>
      <c r="F2" s="26"/>
    </row>
    <row r="3" spans="1:251">
      <c r="A3" s="7"/>
      <c r="B3" s="9"/>
      <c r="C3" s="119" t="s">
        <v>13</v>
      </c>
      <c r="D3" s="113" t="s">
        <v>14</v>
      </c>
      <c r="E3" s="26" t="s">
        <v>15</v>
      </c>
      <c r="F3" s="26" t="s">
        <v>16</v>
      </c>
    </row>
    <row r="4" spans="1:251" ht="26">
      <c r="A4" s="7"/>
      <c r="B4" s="9" t="s">
        <v>233</v>
      </c>
      <c r="C4" s="119"/>
      <c r="D4" s="113"/>
      <c r="E4" s="26"/>
      <c r="F4" s="26"/>
    </row>
    <row r="5" spans="1:251">
      <c r="A5" s="37" t="s">
        <v>62</v>
      </c>
      <c r="B5" s="9" t="s">
        <v>35</v>
      </c>
      <c r="C5" s="119" t="s">
        <v>36</v>
      </c>
      <c r="D5" s="114">
        <v>25</v>
      </c>
      <c r="E5" s="43"/>
      <c r="F5" s="53">
        <f>SUM(E5*D5)</f>
        <v>0</v>
      </c>
    </row>
    <row r="6" spans="1:251">
      <c r="A6" s="7"/>
      <c r="B6" s="9"/>
      <c r="C6" s="119"/>
      <c r="D6" s="115"/>
      <c r="E6" s="43"/>
      <c r="F6" s="53"/>
    </row>
    <row r="7" spans="1:251">
      <c r="A7" s="37" t="s">
        <v>63</v>
      </c>
      <c r="B7" s="9" t="s">
        <v>37</v>
      </c>
      <c r="C7" s="119" t="s">
        <v>36</v>
      </c>
      <c r="D7" s="114">
        <v>25</v>
      </c>
      <c r="E7" s="43"/>
      <c r="F7" s="53">
        <f>SUM(E7*D7)</f>
        <v>0</v>
      </c>
    </row>
    <row r="8" spans="1:251">
      <c r="A8" s="37"/>
      <c r="B8" s="9"/>
      <c r="C8" s="119"/>
      <c r="D8" s="114"/>
      <c r="E8" s="43"/>
      <c r="F8" s="53"/>
    </row>
    <row r="9" spans="1:251" ht="52">
      <c r="A9" s="37" t="s">
        <v>64</v>
      </c>
      <c r="B9" s="9" t="s">
        <v>234</v>
      </c>
      <c r="C9" s="119" t="s">
        <v>69</v>
      </c>
      <c r="D9" s="114">
        <v>40</v>
      </c>
      <c r="E9" s="43"/>
      <c r="F9" s="53">
        <f>SUM(E9*D9)</f>
        <v>0</v>
      </c>
    </row>
    <row r="10" spans="1:251">
      <c r="A10" s="37"/>
      <c r="B10" s="9"/>
      <c r="C10" s="119"/>
      <c r="D10" s="114"/>
      <c r="E10" s="43"/>
      <c r="F10" s="53"/>
    </row>
    <row r="11" spans="1:251" ht="78">
      <c r="A11" s="37" t="s">
        <v>80</v>
      </c>
      <c r="B11" s="9" t="s">
        <v>230</v>
      </c>
      <c r="C11" s="119" t="s">
        <v>40</v>
      </c>
      <c r="D11" s="114">
        <v>17</v>
      </c>
      <c r="E11" s="92"/>
      <c r="F11" s="53">
        <f>SUM(E11*D11)</f>
        <v>0</v>
      </c>
    </row>
    <row r="12" spans="1:251">
      <c r="A12" s="37"/>
      <c r="B12" s="9"/>
      <c r="C12" s="119"/>
      <c r="D12" s="114"/>
      <c r="E12" s="43"/>
      <c r="F12" s="53"/>
    </row>
    <row r="13" spans="1:251">
      <c r="A13" s="37" t="s">
        <v>81</v>
      </c>
      <c r="B13" s="9" t="s">
        <v>90</v>
      </c>
      <c r="C13" s="119" t="s">
        <v>69</v>
      </c>
      <c r="D13" s="114">
        <f>D9</f>
        <v>40</v>
      </c>
      <c r="E13" s="43"/>
      <c r="F13" s="53">
        <f>SUM(E13*D13)</f>
        <v>0</v>
      </c>
    </row>
    <row r="14" spans="1:251" ht="14.25" customHeight="1">
      <c r="A14" s="37"/>
      <c r="B14" s="9"/>
      <c r="C14" s="119"/>
      <c r="D14" s="114"/>
      <c r="E14" s="43"/>
      <c r="F14" s="53"/>
    </row>
    <row r="15" spans="1:251" ht="26">
      <c r="A15" s="37" t="s">
        <v>95</v>
      </c>
      <c r="B15" s="9" t="s">
        <v>91</v>
      </c>
      <c r="C15" s="119" t="s">
        <v>20</v>
      </c>
      <c r="D15" s="114">
        <v>30</v>
      </c>
      <c r="E15" s="43"/>
      <c r="F15" s="53">
        <f>SUM(E15*D15)</f>
        <v>0</v>
      </c>
    </row>
    <row r="16" spans="1:251">
      <c r="A16" s="37"/>
      <c r="B16" s="9"/>
      <c r="C16" s="119"/>
      <c r="D16" s="114"/>
      <c r="E16" s="43"/>
      <c r="F16" s="53"/>
    </row>
    <row r="17" spans="1:251" ht="52">
      <c r="A17" s="37" t="s">
        <v>229</v>
      </c>
      <c r="B17" s="9" t="s">
        <v>370</v>
      </c>
      <c r="C17" s="119" t="s">
        <v>69</v>
      </c>
      <c r="D17" s="114">
        <v>450</v>
      </c>
      <c r="E17" s="43"/>
      <c r="F17" s="53">
        <f>SUM(E17*D17)</f>
        <v>0</v>
      </c>
    </row>
    <row r="18" spans="1:251">
      <c r="A18" s="44"/>
      <c r="B18" s="45"/>
      <c r="C18" s="120"/>
      <c r="D18" s="116"/>
      <c r="E18" s="46"/>
      <c r="F18" s="54"/>
    </row>
    <row r="19" spans="1:251">
      <c r="A19" s="7"/>
      <c r="B19" s="9"/>
      <c r="C19" s="119"/>
      <c r="D19" s="113"/>
      <c r="E19" s="26"/>
      <c r="F19" s="53"/>
    </row>
    <row r="20" spans="1:251" s="16" customFormat="1">
      <c r="A20" s="17"/>
      <c r="B20" s="14" t="s">
        <v>11</v>
      </c>
      <c r="C20" s="118"/>
      <c r="D20" s="112"/>
      <c r="E20" s="31"/>
      <c r="F20" s="55">
        <f>SUM(F5:F19)</f>
        <v>0</v>
      </c>
      <c r="G20" s="1"/>
      <c r="H20" s="21"/>
      <c r="I20" s="21"/>
      <c r="J20" s="2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sheetData>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D79E-9FC1-4270-842D-EFA908BFB41E}">
  <dimension ref="A1:IQ33"/>
  <sheetViews>
    <sheetView topLeftCell="A16" workbookViewId="0">
      <selection activeCell="J19" sqref="J19"/>
    </sheetView>
  </sheetViews>
  <sheetFormatPr defaultColWidth="10.6640625" defaultRowHeight="14.5"/>
  <cols>
    <col min="1" max="1" width="7.08203125" style="33" customWidth="1"/>
    <col min="2" max="2" width="30.1640625" style="34" customWidth="1"/>
    <col min="3" max="3" width="4.6640625" style="121" customWidth="1"/>
    <col min="4" max="6" width="9.5" style="10" customWidth="1"/>
    <col min="7" max="7" width="3.4140625" style="2" customWidth="1"/>
    <col min="8" max="8" width="8.08203125" style="11" customWidth="1"/>
    <col min="9" max="9" width="8.4140625" style="11" customWidth="1"/>
    <col min="10" max="10" width="8.1640625" style="11" customWidth="1"/>
    <col min="11" max="11" width="13.9140625" style="2" customWidth="1"/>
    <col min="12" max="251" width="8.6640625" style="2" customWidth="1"/>
  </cols>
  <sheetData>
    <row r="1" spans="1:251" s="16" customFormat="1">
      <c r="A1" s="17">
        <v>7</v>
      </c>
      <c r="B1" s="14" t="s">
        <v>8</v>
      </c>
      <c r="C1" s="118"/>
      <c r="D1" s="31"/>
      <c r="E1" s="31"/>
      <c r="F1" s="31"/>
      <c r="G1" s="1"/>
      <c r="H1" s="21"/>
      <c r="I1" s="21"/>
      <c r="J1" s="2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pans="1:251">
      <c r="A2" s="7"/>
      <c r="B2" s="9"/>
      <c r="C2" s="119"/>
      <c r="D2" s="26"/>
      <c r="E2" s="26"/>
      <c r="F2" s="26"/>
    </row>
    <row r="3" spans="1:251" ht="24.75" customHeight="1">
      <c r="A3" s="7"/>
      <c r="B3" s="319" t="s">
        <v>41</v>
      </c>
      <c r="C3" s="319"/>
      <c r="D3" s="319"/>
      <c r="E3" s="319"/>
      <c r="F3" s="319"/>
    </row>
    <row r="4" spans="1:251" ht="69" customHeight="1">
      <c r="A4" s="7"/>
      <c r="B4" s="320" t="s">
        <v>110</v>
      </c>
      <c r="C4" s="320"/>
      <c r="D4" s="320"/>
      <c r="E4" s="320"/>
      <c r="F4" s="320"/>
    </row>
    <row r="5" spans="1:251" ht="39.75" customHeight="1">
      <c r="A5" s="7"/>
      <c r="B5" s="320" t="s">
        <v>111</v>
      </c>
      <c r="C5" s="320"/>
      <c r="D5" s="320"/>
      <c r="E5" s="320"/>
      <c r="F5" s="320"/>
    </row>
    <row r="6" spans="1:251" ht="13.5" customHeight="1">
      <c r="A6" s="7"/>
      <c r="B6" s="320" t="s">
        <v>48</v>
      </c>
      <c r="C6" s="320"/>
      <c r="D6" s="320"/>
      <c r="E6" s="320"/>
      <c r="F6" s="320"/>
    </row>
    <row r="7" spans="1:251" ht="27" customHeight="1">
      <c r="A7" s="7"/>
      <c r="B7" s="320" t="s">
        <v>109</v>
      </c>
      <c r="C7" s="320"/>
      <c r="D7" s="320"/>
      <c r="E7" s="320"/>
      <c r="F7" s="320"/>
    </row>
    <row r="8" spans="1:251">
      <c r="A8" s="7"/>
      <c r="B8" s="320" t="s">
        <v>108</v>
      </c>
      <c r="C8" s="320"/>
      <c r="D8" s="320"/>
      <c r="E8" s="320"/>
      <c r="F8" s="320"/>
    </row>
    <row r="9" spans="1:251" ht="29.25" customHeight="1">
      <c r="A9" s="7"/>
      <c r="B9" s="320" t="s">
        <v>107</v>
      </c>
      <c r="C9" s="320"/>
      <c r="D9" s="320"/>
      <c r="E9" s="320"/>
      <c r="F9" s="320"/>
    </row>
    <row r="10" spans="1:251" ht="29.25" customHeight="1">
      <c r="A10" s="7"/>
      <c r="B10" s="320" t="s">
        <v>235</v>
      </c>
      <c r="C10" s="320"/>
      <c r="D10" s="320"/>
      <c r="E10" s="320"/>
      <c r="F10" s="320"/>
    </row>
    <row r="11" spans="1:251" ht="29.25" customHeight="1">
      <c r="A11" s="7"/>
      <c r="B11" s="320" t="s">
        <v>364</v>
      </c>
      <c r="C11" s="320"/>
      <c r="D11" s="320"/>
      <c r="E11" s="320"/>
      <c r="F11" s="320"/>
    </row>
    <row r="12" spans="1:251">
      <c r="A12" s="7"/>
      <c r="B12" s="42"/>
      <c r="C12" s="119"/>
      <c r="D12" s="26"/>
      <c r="E12" s="26"/>
      <c r="F12" s="26"/>
    </row>
    <row r="13" spans="1:251">
      <c r="A13" s="7"/>
      <c r="B13" s="9"/>
      <c r="C13" s="119" t="s">
        <v>13</v>
      </c>
      <c r="D13" s="26" t="s">
        <v>14</v>
      </c>
      <c r="E13" s="26" t="s">
        <v>15</v>
      </c>
      <c r="F13" s="26" t="s">
        <v>16</v>
      </c>
    </row>
    <row r="14" spans="1:251">
      <c r="A14" s="7"/>
      <c r="B14" s="9"/>
      <c r="C14" s="119"/>
      <c r="D14" s="26"/>
      <c r="E14" s="26"/>
      <c r="F14" s="26"/>
    </row>
    <row r="15" spans="1:251" s="2" customFormat="1" ht="66.75" customHeight="1">
      <c r="A15" s="7" t="s">
        <v>83</v>
      </c>
      <c r="B15" s="93" t="s">
        <v>222</v>
      </c>
      <c r="C15" s="119" t="s">
        <v>18</v>
      </c>
      <c r="D15" s="51">
        <v>14</v>
      </c>
      <c r="E15" s="43"/>
      <c r="F15" s="53">
        <f>SUM(E15*D15)</f>
        <v>0</v>
      </c>
      <c r="H15" s="11"/>
      <c r="I15" s="11"/>
      <c r="J15" s="11"/>
    </row>
    <row r="16" spans="1:251" s="2" customFormat="1">
      <c r="A16" s="7"/>
      <c r="B16" s="14"/>
      <c r="C16" s="119"/>
      <c r="D16" s="51"/>
      <c r="E16" s="43"/>
      <c r="F16" s="53"/>
      <c r="H16" s="11"/>
      <c r="I16" s="11"/>
      <c r="J16" s="11"/>
    </row>
    <row r="17" spans="1:10" s="2" customFormat="1" ht="69.75" customHeight="1">
      <c r="A17" s="7" t="s">
        <v>84</v>
      </c>
      <c r="B17" s="93" t="s">
        <v>221</v>
      </c>
      <c r="C17" s="119" t="s">
        <v>18</v>
      </c>
      <c r="D17" s="51">
        <v>6</v>
      </c>
      <c r="E17" s="43"/>
      <c r="F17" s="53">
        <f>SUM(E17*D17)</f>
        <v>0</v>
      </c>
      <c r="H17" s="11"/>
      <c r="I17" s="11"/>
      <c r="J17" s="11"/>
    </row>
    <row r="18" spans="1:10" s="2" customFormat="1">
      <c r="A18" s="7"/>
      <c r="B18" s="9"/>
      <c r="C18" s="122"/>
      <c r="D18" s="60"/>
      <c r="E18" s="43"/>
      <c r="F18" s="59"/>
      <c r="H18" s="11"/>
      <c r="I18" s="11"/>
      <c r="J18" s="11"/>
    </row>
    <row r="19" spans="1:10" s="2" customFormat="1" ht="69.75" customHeight="1">
      <c r="A19" s="7" t="s">
        <v>85</v>
      </c>
      <c r="B19" s="93" t="s">
        <v>112</v>
      </c>
      <c r="C19" s="119" t="s">
        <v>18</v>
      </c>
      <c r="D19" s="51">
        <v>8</v>
      </c>
      <c r="E19" s="43"/>
      <c r="F19" s="53">
        <f>SUM(E19*D19)</f>
        <v>0</v>
      </c>
      <c r="H19" s="11"/>
      <c r="I19" s="11"/>
      <c r="J19" s="11"/>
    </row>
    <row r="20" spans="1:10" s="2" customFormat="1">
      <c r="A20" s="7"/>
      <c r="B20" s="9"/>
      <c r="C20" s="122"/>
      <c r="D20" s="60"/>
      <c r="E20" s="43"/>
      <c r="F20" s="59"/>
      <c r="H20" s="11"/>
      <c r="I20" s="11"/>
      <c r="J20" s="11"/>
    </row>
    <row r="21" spans="1:10" s="2" customFormat="1" ht="67.5" customHeight="1">
      <c r="A21" s="7" t="s">
        <v>86</v>
      </c>
      <c r="B21" s="93" t="s">
        <v>223</v>
      </c>
      <c r="C21" s="119" t="s">
        <v>18</v>
      </c>
      <c r="D21" s="51">
        <v>4</v>
      </c>
      <c r="E21" s="43"/>
      <c r="F21" s="53">
        <f>SUM(E21*D21)</f>
        <v>0</v>
      </c>
      <c r="H21" s="11"/>
      <c r="I21" s="11"/>
      <c r="J21" s="11"/>
    </row>
    <row r="22" spans="1:10" s="2" customFormat="1">
      <c r="A22" s="7"/>
      <c r="B22" s="93"/>
      <c r="C22" s="119"/>
      <c r="D22" s="51"/>
      <c r="E22" s="43"/>
      <c r="F22" s="53"/>
      <c r="H22" s="11"/>
      <c r="I22" s="11"/>
      <c r="J22" s="11"/>
    </row>
    <row r="23" spans="1:10" s="2" customFormat="1" ht="28">
      <c r="A23" s="7" t="s">
        <v>99</v>
      </c>
      <c r="B23" s="94" t="s">
        <v>227</v>
      </c>
      <c r="C23" s="119"/>
      <c r="D23" s="51"/>
      <c r="E23" s="43"/>
      <c r="F23" s="53"/>
      <c r="H23" s="11"/>
      <c r="I23" s="11"/>
      <c r="J23" s="11"/>
    </row>
    <row r="24" spans="1:10" s="2" customFormat="1" ht="39">
      <c r="A24" s="7"/>
      <c r="B24" s="198" t="s">
        <v>224</v>
      </c>
      <c r="C24" s="119" t="s">
        <v>18</v>
      </c>
      <c r="D24" s="51">
        <v>20</v>
      </c>
      <c r="E24" s="43"/>
      <c r="F24" s="53">
        <f t="shared" ref="F24:F26" si="0">SUM(E24*D24)</f>
        <v>0</v>
      </c>
      <c r="H24" s="11"/>
      <c r="I24" s="11"/>
      <c r="J24" s="11"/>
    </row>
    <row r="25" spans="1:10" s="2" customFormat="1" ht="26">
      <c r="A25" s="7"/>
      <c r="B25" s="198" t="s">
        <v>226</v>
      </c>
      <c r="C25" s="119" t="s">
        <v>18</v>
      </c>
      <c r="D25" s="51">
        <v>8</v>
      </c>
      <c r="E25" s="43"/>
      <c r="F25" s="53">
        <f t="shared" si="0"/>
        <v>0</v>
      </c>
      <c r="H25" s="11"/>
      <c r="I25" s="11"/>
      <c r="J25" s="11"/>
    </row>
    <row r="26" spans="1:10" s="2" customFormat="1" ht="26">
      <c r="A26" s="7"/>
      <c r="B26" s="198" t="s">
        <v>225</v>
      </c>
      <c r="C26" s="119" t="s">
        <v>18</v>
      </c>
      <c r="D26" s="51">
        <v>4</v>
      </c>
      <c r="E26" s="43"/>
      <c r="F26" s="53">
        <f t="shared" si="0"/>
        <v>0</v>
      </c>
      <c r="H26" s="11"/>
      <c r="I26" s="11"/>
      <c r="J26" s="11"/>
    </row>
    <row r="27" spans="1:10" s="2" customFormat="1">
      <c r="A27" s="7"/>
      <c r="B27" s="93"/>
      <c r="C27" s="119"/>
      <c r="D27" s="51"/>
      <c r="E27" s="43"/>
      <c r="F27" s="53"/>
      <c r="H27" s="11"/>
      <c r="I27" s="11"/>
      <c r="J27" s="11"/>
    </row>
    <row r="28" spans="1:10" s="2" customFormat="1" ht="42" customHeight="1">
      <c r="A28" s="7" t="s">
        <v>220</v>
      </c>
      <c r="B28" s="207" t="s">
        <v>237</v>
      </c>
      <c r="C28" s="119" t="s">
        <v>236</v>
      </c>
      <c r="D28" s="51">
        <v>32</v>
      </c>
      <c r="E28" s="43"/>
      <c r="F28" s="53">
        <f>SUM(E28*D28)</f>
        <v>0</v>
      </c>
      <c r="H28" s="11"/>
      <c r="I28" s="11"/>
      <c r="J28" s="11"/>
    </row>
    <row r="29" spans="1:10" s="2" customFormat="1">
      <c r="A29" s="12"/>
      <c r="B29" s="13"/>
      <c r="C29" s="123"/>
      <c r="D29" s="28"/>
      <c r="E29" s="28"/>
      <c r="F29" s="58"/>
      <c r="H29" s="11"/>
      <c r="I29" s="11"/>
      <c r="J29" s="11"/>
    </row>
    <row r="30" spans="1:10" s="2" customFormat="1">
      <c r="A30" s="7"/>
      <c r="B30" s="9"/>
      <c r="C30" s="119"/>
      <c r="D30" s="26"/>
      <c r="E30" s="26"/>
      <c r="F30" s="53"/>
      <c r="H30" s="11"/>
      <c r="I30" s="11"/>
      <c r="J30" s="11"/>
    </row>
    <row r="31" spans="1:10" s="1" customFormat="1">
      <c r="A31" s="17"/>
      <c r="B31" s="14" t="s">
        <v>11</v>
      </c>
      <c r="C31" s="118"/>
      <c r="D31" s="31"/>
      <c r="E31" s="31"/>
      <c r="F31" s="55">
        <f>SUM(F15:F30)</f>
        <v>0</v>
      </c>
      <c r="H31" s="21"/>
      <c r="I31" s="21"/>
      <c r="J31" s="21"/>
    </row>
    <row r="32" spans="1:10">
      <c r="A32" s="7"/>
      <c r="B32" s="9"/>
      <c r="C32" s="119"/>
      <c r="D32" s="26"/>
      <c r="E32" s="26"/>
      <c r="F32" s="26"/>
    </row>
    <row r="33" spans="1:6">
      <c r="A33" s="7"/>
      <c r="B33" s="9"/>
      <c r="C33" s="119"/>
      <c r="D33" s="26"/>
      <c r="E33" s="26"/>
      <c r="F33" s="26"/>
    </row>
  </sheetData>
  <mergeCells count="9">
    <mergeCell ref="B3:F3"/>
    <mergeCell ref="B4:F4"/>
    <mergeCell ref="B5:F5"/>
    <mergeCell ref="B11:F11"/>
    <mergeCell ref="B8:F8"/>
    <mergeCell ref="B9:F9"/>
    <mergeCell ref="B7:F7"/>
    <mergeCell ref="B6:F6"/>
    <mergeCell ref="B10:F10"/>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CB30-92D1-468F-95D3-6EA8B0E0581D}">
  <dimension ref="A1:IL22"/>
  <sheetViews>
    <sheetView workbookViewId="0">
      <selection activeCell="E21" sqref="E21"/>
    </sheetView>
  </sheetViews>
  <sheetFormatPr defaultColWidth="10.6640625" defaultRowHeight="14.5"/>
  <cols>
    <col min="1" max="1" width="6.58203125" style="33" customWidth="1"/>
    <col min="2" max="2" width="34.1640625" style="34" customWidth="1"/>
    <col min="3" max="3" width="4.6640625" style="2" customWidth="1"/>
    <col min="4" max="4" width="7.4140625" style="10" customWidth="1"/>
    <col min="5" max="5" width="9.5" style="10" customWidth="1"/>
    <col min="6" max="6" width="9.58203125" style="10" customWidth="1"/>
    <col min="7" max="7" width="1.1640625" style="2" customWidth="1"/>
    <col min="8" max="8" width="1.5" style="11" customWidth="1"/>
    <col min="9" max="12" width="8.6640625" style="2" customWidth="1"/>
    <col min="13" max="13" width="72.6640625" style="2" customWidth="1"/>
    <col min="14" max="246" width="8.6640625" style="2" customWidth="1"/>
  </cols>
  <sheetData>
    <row r="1" spans="1:246" s="16" customFormat="1">
      <c r="A1" s="17">
        <v>5</v>
      </c>
      <c r="B1" s="14" t="s">
        <v>6</v>
      </c>
      <c r="C1" s="4"/>
      <c r="D1" s="31"/>
      <c r="E1" s="31"/>
      <c r="F1" s="31"/>
      <c r="G1" s="1"/>
      <c r="H1" s="2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row>
    <row r="2" spans="1:246">
      <c r="A2" s="7"/>
      <c r="B2" s="9"/>
      <c r="C2" s="6"/>
      <c r="D2" s="26"/>
      <c r="E2" s="26"/>
      <c r="F2" s="26"/>
    </row>
    <row r="3" spans="1:246" ht="29.25" customHeight="1">
      <c r="A3" s="7"/>
      <c r="B3" s="314" t="s">
        <v>41</v>
      </c>
      <c r="C3" s="314"/>
      <c r="D3" s="314"/>
      <c r="E3" s="314"/>
      <c r="F3" s="314"/>
    </row>
    <row r="4" spans="1:246" ht="72" customHeight="1">
      <c r="A4" s="7"/>
      <c r="B4" s="314" t="s">
        <v>42</v>
      </c>
      <c r="C4" s="314"/>
      <c r="D4" s="314"/>
      <c r="E4" s="314"/>
      <c r="F4" s="314"/>
      <c r="M4" s="251"/>
    </row>
    <row r="5" spans="1:246" ht="72" customHeight="1">
      <c r="A5" s="7"/>
      <c r="B5" s="314" t="s">
        <v>366</v>
      </c>
      <c r="C5" s="317"/>
      <c r="D5" s="317"/>
      <c r="E5" s="317"/>
      <c r="F5" s="317"/>
      <c r="M5" s="251"/>
    </row>
    <row r="6" spans="1:246">
      <c r="A6" s="7"/>
      <c r="B6" s="314"/>
      <c r="C6" s="321"/>
      <c r="D6" s="321"/>
      <c r="E6" s="321"/>
      <c r="F6" s="321"/>
    </row>
    <row r="7" spans="1:246">
      <c r="A7" s="7"/>
      <c r="B7" s="5"/>
      <c r="C7" s="6" t="s">
        <v>13</v>
      </c>
      <c r="D7" s="26" t="s">
        <v>14</v>
      </c>
      <c r="E7" s="26" t="s">
        <v>15</v>
      </c>
      <c r="F7" s="26" t="s">
        <v>16</v>
      </c>
    </row>
    <row r="8" spans="1:246">
      <c r="A8" s="7"/>
      <c r="B8" s="9"/>
      <c r="C8" s="6"/>
      <c r="D8" s="26"/>
      <c r="E8" s="26"/>
      <c r="F8" s="26"/>
    </row>
    <row r="9" spans="1:246" ht="26">
      <c r="A9" s="7" t="s">
        <v>43</v>
      </c>
      <c r="B9" s="111" t="s">
        <v>365</v>
      </c>
      <c r="C9" s="6" t="s">
        <v>20</v>
      </c>
      <c r="D9" s="51">
        <v>590</v>
      </c>
      <c r="E9" s="43">
        <v>0</v>
      </c>
      <c r="F9" s="53">
        <f>SUM(E9*D9)</f>
        <v>0</v>
      </c>
    </row>
    <row r="10" spans="1:246">
      <c r="A10" s="7"/>
      <c r="B10" s="9"/>
      <c r="C10" s="6"/>
      <c r="D10" s="26"/>
      <c r="E10" s="26"/>
      <c r="F10" s="53"/>
    </row>
    <row r="11" spans="1:246" s="74" customFormat="1" ht="39" customHeight="1">
      <c r="A11" s="84" t="s">
        <v>93</v>
      </c>
      <c r="B11" s="50" t="s">
        <v>119</v>
      </c>
      <c r="C11" s="85" t="s">
        <v>20</v>
      </c>
      <c r="D11" s="56">
        <v>590</v>
      </c>
      <c r="E11" s="48">
        <v>0</v>
      </c>
      <c r="F11" s="87">
        <f>SUM(E11*D11)</f>
        <v>0</v>
      </c>
      <c r="G11" s="72"/>
      <c r="H11" s="73"/>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row>
    <row r="12" spans="1:246">
      <c r="A12" s="7"/>
      <c r="B12" s="68"/>
      <c r="C12" s="6"/>
      <c r="D12" s="52"/>
      <c r="E12" s="43"/>
      <c r="F12" s="53"/>
    </row>
    <row r="13" spans="1:246" ht="26">
      <c r="A13" s="84" t="s">
        <v>44</v>
      </c>
      <c r="B13" s="129" t="s">
        <v>367</v>
      </c>
      <c r="C13" s="6" t="s">
        <v>69</v>
      </c>
      <c r="D13" s="51">
        <v>40</v>
      </c>
      <c r="E13" s="43">
        <v>0</v>
      </c>
      <c r="F13" s="87">
        <f>SUM(E13*D13)</f>
        <v>0</v>
      </c>
      <c r="G13" s="100"/>
      <c r="H13" s="248"/>
      <c r="I13" s="100"/>
    </row>
    <row r="14" spans="1:246">
      <c r="A14" s="95"/>
      <c r="B14" s="96"/>
      <c r="C14" s="97"/>
      <c r="D14" s="101"/>
      <c r="E14" s="98"/>
      <c r="F14" s="99"/>
      <c r="G14" s="100"/>
      <c r="H14" s="248"/>
      <c r="I14" s="100"/>
    </row>
    <row r="15" spans="1:246" ht="102.75" customHeight="1">
      <c r="A15" s="84" t="s">
        <v>45</v>
      </c>
      <c r="B15" s="129" t="s">
        <v>369</v>
      </c>
      <c r="C15" s="6" t="s">
        <v>20</v>
      </c>
      <c r="D15" s="51">
        <v>655</v>
      </c>
      <c r="E15" s="203">
        <v>0</v>
      </c>
      <c r="F15" s="87">
        <f>SUM(E15*D15)</f>
        <v>0</v>
      </c>
      <c r="G15" s="100"/>
      <c r="H15" s="248"/>
      <c r="I15" s="100"/>
    </row>
    <row r="16" spans="1:246">
      <c r="A16" s="95"/>
      <c r="B16" s="96"/>
      <c r="C16" s="97"/>
      <c r="D16" s="101"/>
      <c r="E16" s="98"/>
      <c r="F16" s="99"/>
      <c r="G16" s="100"/>
      <c r="H16" s="248"/>
      <c r="I16" s="100"/>
    </row>
    <row r="17" spans="1:246" s="74" customFormat="1" ht="39">
      <c r="A17" s="84" t="s">
        <v>46</v>
      </c>
      <c r="B17" s="50" t="s">
        <v>94</v>
      </c>
      <c r="C17" s="85" t="s">
        <v>40</v>
      </c>
      <c r="D17" s="56">
        <v>11</v>
      </c>
      <c r="E17" s="48">
        <v>0</v>
      </c>
      <c r="F17" s="87">
        <f>SUM(E17*D17)</f>
        <v>0</v>
      </c>
      <c r="G17" s="72"/>
      <c r="H17" s="73"/>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row>
    <row r="18" spans="1:246">
      <c r="A18" s="102"/>
      <c r="B18" s="103"/>
      <c r="C18" s="100"/>
      <c r="D18" s="101"/>
      <c r="E18" s="104"/>
      <c r="F18" s="105"/>
      <c r="G18" s="100"/>
      <c r="H18" s="248"/>
      <c r="I18" s="100"/>
    </row>
    <row r="19" spans="1:246">
      <c r="A19" s="106"/>
      <c r="B19" s="107"/>
      <c r="C19" s="108"/>
      <c r="D19" s="109"/>
      <c r="E19" s="109"/>
      <c r="F19" s="110"/>
      <c r="G19" s="100"/>
      <c r="H19" s="248"/>
      <c r="I19" s="100"/>
    </row>
    <row r="20" spans="1:246">
      <c r="A20" s="7"/>
      <c r="B20" s="9"/>
      <c r="C20" s="6"/>
      <c r="D20" s="26"/>
      <c r="E20" s="26"/>
      <c r="F20" s="53"/>
    </row>
    <row r="21" spans="1:246" s="16" customFormat="1">
      <c r="A21" s="17"/>
      <c r="B21" s="14" t="s">
        <v>11</v>
      </c>
      <c r="C21" s="4"/>
      <c r="D21" s="31"/>
      <c r="E21" s="31"/>
      <c r="F21" s="55">
        <f>SUM(F9:F20)</f>
        <v>0</v>
      </c>
      <c r="G21" s="2"/>
      <c r="H21" s="1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row>
    <row r="22" spans="1:246">
      <c r="A22" s="7"/>
      <c r="B22" s="9"/>
      <c r="C22" s="6"/>
      <c r="D22" s="26"/>
      <c r="E22" s="26"/>
      <c r="F22" s="26"/>
    </row>
  </sheetData>
  <mergeCells count="4">
    <mergeCell ref="B3:F3"/>
    <mergeCell ref="B4:F4"/>
    <mergeCell ref="B5:F5"/>
    <mergeCell ref="B6:F6"/>
  </mergeCells>
  <pageMargins left="0.51181102362204722" right="0.51181102362204722" top="1.0629921259842521" bottom="1.0629921259842521" header="0.74803149606299213" footer="0.74803149606299213"/>
  <pageSetup paperSize="9" scale="95" fitToWidth="0" fitToHeight="0"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E30EA-D9D4-4F50-A4DF-407415101A06}">
  <dimension ref="A1:IL21"/>
  <sheetViews>
    <sheetView workbookViewId="0">
      <selection activeCell="E16" sqref="E16"/>
    </sheetView>
  </sheetViews>
  <sheetFormatPr defaultColWidth="10.6640625" defaultRowHeight="14.5"/>
  <cols>
    <col min="1" max="1" width="6.58203125" style="33" customWidth="1"/>
    <col min="2" max="2" width="34.08203125" style="34" customWidth="1"/>
    <col min="3" max="3" width="4.6640625" style="2" customWidth="1"/>
    <col min="4" max="4" width="7.4140625" style="10" customWidth="1"/>
    <col min="5" max="5" width="9.5" style="10" customWidth="1"/>
    <col min="6" max="6" width="16.1640625" style="10" customWidth="1"/>
    <col min="7" max="7" width="1.1640625" style="2" customWidth="1"/>
    <col min="8" max="8" width="1.5" style="11" customWidth="1"/>
    <col min="9" max="246" width="8.6640625" style="2" customWidth="1"/>
  </cols>
  <sheetData>
    <row r="1" spans="1:246" s="16" customFormat="1">
      <c r="A1" s="17">
        <v>6</v>
      </c>
      <c r="B1" s="14" t="s">
        <v>97</v>
      </c>
      <c r="C1" s="4"/>
      <c r="D1" s="31"/>
      <c r="E1" s="31"/>
      <c r="F1" s="31"/>
      <c r="G1" s="1"/>
      <c r="H1" s="2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row>
    <row r="2" spans="1:246">
      <c r="A2" s="7"/>
      <c r="B2" s="9"/>
      <c r="C2" s="6"/>
      <c r="D2" s="26"/>
      <c r="E2" s="26"/>
      <c r="F2" s="26"/>
    </row>
    <row r="3" spans="1:246" ht="29.25" customHeight="1">
      <c r="A3" s="7"/>
      <c r="B3" s="314" t="s">
        <v>41</v>
      </c>
      <c r="C3" s="314"/>
      <c r="D3" s="314"/>
      <c r="E3" s="314"/>
      <c r="F3" s="314"/>
    </row>
    <row r="4" spans="1:246" ht="52.5" customHeight="1">
      <c r="A4" s="7"/>
      <c r="B4" s="314" t="s">
        <v>42</v>
      </c>
      <c r="C4" s="314"/>
      <c r="D4" s="314"/>
      <c r="E4" s="314"/>
      <c r="F4" s="314"/>
    </row>
    <row r="5" spans="1:246" ht="67.5" customHeight="1">
      <c r="A5" s="7"/>
      <c r="B5" s="314" t="s">
        <v>366</v>
      </c>
      <c r="C5" s="317"/>
      <c r="D5" s="317"/>
      <c r="E5" s="317"/>
      <c r="F5" s="317"/>
    </row>
    <row r="6" spans="1:246">
      <c r="A6" s="7"/>
      <c r="B6" s="5"/>
      <c r="C6" s="6" t="s">
        <v>13</v>
      </c>
      <c r="D6" s="26" t="s">
        <v>14</v>
      </c>
      <c r="E6" s="26" t="s">
        <v>15</v>
      </c>
      <c r="F6" s="26" t="s">
        <v>16</v>
      </c>
    </row>
    <row r="7" spans="1:246">
      <c r="A7" s="7"/>
      <c r="B7" s="9"/>
      <c r="C7" s="6"/>
      <c r="D7" s="26"/>
      <c r="E7" s="26"/>
      <c r="F7" s="26"/>
    </row>
    <row r="8" spans="1:246" ht="26">
      <c r="A8" s="7" t="s">
        <v>238</v>
      </c>
      <c r="B8" s="111" t="s">
        <v>365</v>
      </c>
      <c r="C8" s="6" t="s">
        <v>20</v>
      </c>
      <c r="D8" s="51">
        <v>112</v>
      </c>
      <c r="E8" s="43">
        <v>0</v>
      </c>
      <c r="F8" s="53">
        <f>SUM(E8*D8)</f>
        <v>0</v>
      </c>
    </row>
    <row r="9" spans="1:246">
      <c r="A9" s="7"/>
      <c r="B9" s="9"/>
      <c r="C9" s="6"/>
      <c r="D9" s="26"/>
      <c r="E9" s="26"/>
      <c r="F9" s="53"/>
    </row>
    <row r="10" spans="1:246" s="74" customFormat="1" ht="39" customHeight="1">
      <c r="A10" s="84" t="s">
        <v>239</v>
      </c>
      <c r="B10" s="50" t="s">
        <v>119</v>
      </c>
      <c r="C10" s="85" t="s">
        <v>20</v>
      </c>
      <c r="D10" s="56">
        <v>112</v>
      </c>
      <c r="E10" s="48">
        <v>0</v>
      </c>
      <c r="F10" s="87">
        <f>SUM(E10*D10)</f>
        <v>0</v>
      </c>
      <c r="G10" s="72"/>
      <c r="H10" s="73"/>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row>
    <row r="11" spans="1:246">
      <c r="A11" s="7"/>
      <c r="B11" s="68"/>
      <c r="C11" s="6"/>
      <c r="D11" s="52"/>
      <c r="E11" s="43"/>
      <c r="F11" s="53"/>
    </row>
    <row r="12" spans="1:246" ht="26">
      <c r="A12" s="84" t="s">
        <v>240</v>
      </c>
      <c r="B12" s="129" t="s">
        <v>367</v>
      </c>
      <c r="C12" s="6" t="s">
        <v>69</v>
      </c>
      <c r="D12" s="51">
        <v>20</v>
      </c>
      <c r="E12" s="43">
        <v>0</v>
      </c>
      <c r="F12" s="87">
        <f>SUM(E12*D12)</f>
        <v>0</v>
      </c>
      <c r="G12" s="100"/>
      <c r="H12" s="248"/>
      <c r="I12" s="100"/>
    </row>
    <row r="13" spans="1:246">
      <c r="A13" s="95"/>
      <c r="B13" s="96"/>
      <c r="C13" s="97"/>
      <c r="D13" s="101"/>
      <c r="E13" s="98"/>
      <c r="F13" s="99"/>
      <c r="G13" s="100"/>
      <c r="H13" s="248"/>
      <c r="I13" s="100"/>
    </row>
    <row r="14" spans="1:246" ht="112.5" customHeight="1">
      <c r="A14" s="84" t="s">
        <v>241</v>
      </c>
      <c r="B14" s="129" t="s">
        <v>368</v>
      </c>
      <c r="C14" s="6" t="s">
        <v>20</v>
      </c>
      <c r="D14" s="51">
        <v>120</v>
      </c>
      <c r="E14" s="203">
        <v>0</v>
      </c>
      <c r="F14" s="87">
        <f>SUM(E14*D14)</f>
        <v>0</v>
      </c>
      <c r="G14" s="100"/>
      <c r="H14" s="248"/>
      <c r="I14" s="100"/>
    </row>
    <row r="15" spans="1:246">
      <c r="A15" s="95"/>
      <c r="B15" s="96"/>
      <c r="C15" s="97"/>
      <c r="D15" s="101"/>
      <c r="E15" s="98"/>
      <c r="F15" s="99"/>
      <c r="G15" s="100"/>
      <c r="H15" s="248"/>
      <c r="I15" s="100"/>
    </row>
    <row r="16" spans="1:246" s="74" customFormat="1" ht="39">
      <c r="A16" s="84" t="s">
        <v>242</v>
      </c>
      <c r="B16" s="50" t="s">
        <v>94</v>
      </c>
      <c r="C16" s="85" t="s">
        <v>40</v>
      </c>
      <c r="D16" s="56">
        <v>7</v>
      </c>
      <c r="E16" s="48">
        <v>0</v>
      </c>
      <c r="F16" s="87">
        <f>SUM(E16*D16)</f>
        <v>0</v>
      </c>
      <c r="G16" s="72"/>
      <c r="H16" s="73"/>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row>
    <row r="17" spans="1:246">
      <c r="A17" s="102"/>
      <c r="B17" s="103"/>
      <c r="C17" s="100"/>
      <c r="D17" s="101"/>
      <c r="E17" s="104"/>
      <c r="F17" s="105"/>
      <c r="G17" s="100"/>
      <c r="H17" s="248"/>
      <c r="I17" s="100"/>
    </row>
    <row r="18" spans="1:246">
      <c r="A18" s="106"/>
      <c r="B18" s="107"/>
      <c r="C18" s="108"/>
      <c r="D18" s="109"/>
      <c r="E18" s="109"/>
      <c r="F18" s="110"/>
      <c r="G18" s="100"/>
      <c r="H18" s="248"/>
      <c r="I18" s="100"/>
    </row>
    <row r="19" spans="1:246">
      <c r="A19" s="7"/>
      <c r="B19" s="9"/>
      <c r="C19" s="6"/>
      <c r="D19" s="26"/>
      <c r="E19" s="26"/>
      <c r="F19" s="53"/>
    </row>
    <row r="20" spans="1:246" s="16" customFormat="1">
      <c r="A20" s="17"/>
      <c r="B20" s="14" t="s">
        <v>11</v>
      </c>
      <c r="C20" s="4"/>
      <c r="D20" s="31"/>
      <c r="E20" s="31"/>
      <c r="F20" s="55">
        <f>SUM(F8:F19)</f>
        <v>0</v>
      </c>
      <c r="G20" s="2"/>
      <c r="H20" s="1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row>
    <row r="21" spans="1:246">
      <c r="A21" s="7"/>
      <c r="B21" s="9"/>
      <c r="C21" s="6"/>
      <c r="D21" s="26"/>
      <c r="E21" s="26"/>
      <c r="F21" s="26"/>
    </row>
  </sheetData>
  <mergeCells count="3">
    <mergeCell ref="B3:F3"/>
    <mergeCell ref="B4:F4"/>
    <mergeCell ref="B5:F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3656A-40DE-462B-823A-804F1365C466}">
  <dimension ref="A1:IR27"/>
  <sheetViews>
    <sheetView zoomScale="95" zoomScaleNormal="95" workbookViewId="0">
      <selection activeCell="M21" sqref="M21"/>
    </sheetView>
  </sheetViews>
  <sheetFormatPr defaultColWidth="10.6640625" defaultRowHeight="14.5"/>
  <cols>
    <col min="1" max="1" width="7.08203125" style="33" customWidth="1"/>
    <col min="2" max="2" width="29.5" style="34" customWidth="1"/>
    <col min="3" max="3" width="7.4140625" style="121" customWidth="1"/>
    <col min="4" max="4" width="9.5" style="117" customWidth="1"/>
    <col min="5" max="6" width="9.5" style="10" customWidth="1"/>
    <col min="7" max="7" width="11.4140625" style="2" customWidth="1"/>
    <col min="8" max="8" width="3.4140625" style="2" customWidth="1"/>
    <col min="9" max="9" width="8.08203125" style="11" customWidth="1"/>
    <col min="10" max="10" width="8.4140625" style="11" customWidth="1"/>
    <col min="11" max="11" width="8.1640625" style="11" customWidth="1"/>
    <col min="12" max="12" width="13.9140625" style="2" customWidth="1"/>
    <col min="13" max="252" width="8.6640625" style="2" customWidth="1"/>
  </cols>
  <sheetData>
    <row r="1" spans="1:252" s="16" customFormat="1">
      <c r="A1" s="17">
        <v>7</v>
      </c>
      <c r="B1" s="14" t="s">
        <v>7</v>
      </c>
      <c r="C1" s="118"/>
      <c r="D1" s="112"/>
      <c r="E1" s="31"/>
      <c r="F1" s="31"/>
      <c r="G1" s="1"/>
      <c r="H1" s="1"/>
      <c r="I1" s="21"/>
      <c r="J1" s="21"/>
      <c r="K1" s="2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c r="A2" s="7"/>
      <c r="B2" s="9"/>
      <c r="C2" s="119"/>
      <c r="D2" s="113"/>
      <c r="E2" s="26"/>
      <c r="F2" s="26"/>
    </row>
    <row r="3" spans="1:252" ht="40.5" customHeight="1">
      <c r="A3" s="7"/>
      <c r="B3" s="320" t="s">
        <v>116</v>
      </c>
      <c r="C3" s="320"/>
      <c r="D3" s="320"/>
      <c r="E3" s="320"/>
      <c r="F3" s="320"/>
    </row>
    <row r="4" spans="1:252">
      <c r="A4" s="7"/>
      <c r="B4" s="42"/>
      <c r="C4" s="119"/>
      <c r="D4" s="113"/>
      <c r="E4" s="26"/>
      <c r="F4" s="26"/>
    </row>
    <row r="5" spans="1:252">
      <c r="A5" s="7"/>
      <c r="B5" s="9"/>
      <c r="C5" s="119" t="s">
        <v>13</v>
      </c>
      <c r="D5" s="113" t="s">
        <v>14</v>
      </c>
      <c r="E5" s="26" t="s">
        <v>15</v>
      </c>
      <c r="F5" s="26" t="s">
        <v>16</v>
      </c>
    </row>
    <row r="6" spans="1:252">
      <c r="A6" s="7"/>
      <c r="B6" s="9"/>
      <c r="C6" s="119"/>
      <c r="D6" s="113"/>
      <c r="E6" s="26"/>
      <c r="F6" s="26"/>
    </row>
    <row r="7" spans="1:252" s="2" customFormat="1" ht="39.75" customHeight="1">
      <c r="A7" s="7" t="s">
        <v>49</v>
      </c>
      <c r="B7" s="128" t="s">
        <v>106</v>
      </c>
      <c r="C7" s="119" t="s">
        <v>20</v>
      </c>
      <c r="D7" s="124">
        <f>D11</f>
        <v>1650</v>
      </c>
      <c r="E7" s="43">
        <v>0</v>
      </c>
      <c r="F7" s="53">
        <f>SUM(E7*D7)</f>
        <v>0</v>
      </c>
      <c r="I7" s="11"/>
      <c r="J7" s="11"/>
      <c r="K7" s="11"/>
    </row>
    <row r="8" spans="1:252" s="2" customFormat="1">
      <c r="A8" s="7"/>
      <c r="B8" s="47"/>
      <c r="C8" s="119"/>
      <c r="D8" s="124"/>
      <c r="E8" s="43"/>
      <c r="F8" s="53"/>
      <c r="I8" s="11"/>
      <c r="J8" s="11"/>
      <c r="K8" s="11"/>
    </row>
    <row r="9" spans="1:252" s="2" customFormat="1" ht="26">
      <c r="A9" s="7" t="s">
        <v>50</v>
      </c>
      <c r="B9" s="128" t="s">
        <v>113</v>
      </c>
      <c r="C9" s="119" t="s">
        <v>20</v>
      </c>
      <c r="D9" s="124">
        <f>D7*10%</f>
        <v>165</v>
      </c>
      <c r="E9" s="43">
        <v>0</v>
      </c>
      <c r="F9" s="53">
        <f>SUM(E9*D9)</f>
        <v>0</v>
      </c>
      <c r="I9" s="11"/>
      <c r="J9" s="11"/>
      <c r="K9" s="11"/>
    </row>
    <row r="10" spans="1:252" s="2" customFormat="1">
      <c r="A10" s="7"/>
      <c r="B10" s="47"/>
      <c r="C10" s="119"/>
      <c r="D10" s="124"/>
      <c r="E10" s="43"/>
      <c r="F10" s="53"/>
      <c r="I10" s="11"/>
      <c r="J10" s="11"/>
      <c r="K10" s="11"/>
    </row>
    <row r="11" spans="1:252" s="2" customFormat="1" ht="39">
      <c r="A11" s="7" t="s">
        <v>50</v>
      </c>
      <c r="B11" s="128" t="s">
        <v>105</v>
      </c>
      <c r="C11" s="119" t="s">
        <v>20</v>
      </c>
      <c r="D11" s="124">
        <v>1650</v>
      </c>
      <c r="E11" s="43">
        <v>0</v>
      </c>
      <c r="F11" s="53">
        <f>SUM(E11*D11)</f>
        <v>0</v>
      </c>
      <c r="I11" s="11"/>
      <c r="J11" s="11"/>
      <c r="K11" s="11"/>
    </row>
    <row r="12" spans="1:252" s="2" customFormat="1">
      <c r="A12" s="7"/>
      <c r="B12" s="47"/>
      <c r="C12" s="119"/>
      <c r="D12" s="124"/>
      <c r="E12" s="43"/>
      <c r="F12" s="53"/>
      <c r="I12" s="11"/>
      <c r="J12" s="11"/>
      <c r="K12" s="11"/>
    </row>
    <row r="13" spans="1:252" s="2" customFormat="1" ht="39">
      <c r="A13" s="7" t="s">
        <v>100</v>
      </c>
      <c r="B13" s="128" t="s">
        <v>375</v>
      </c>
      <c r="C13" s="119" t="s">
        <v>20</v>
      </c>
      <c r="D13" s="124">
        <v>490</v>
      </c>
      <c r="E13" s="43">
        <v>0</v>
      </c>
      <c r="F13" s="53">
        <f>SUM(E13*D13)</f>
        <v>0</v>
      </c>
      <c r="I13" s="11"/>
      <c r="J13" s="11"/>
      <c r="K13" s="11"/>
    </row>
    <row r="14" spans="1:252" s="2" customFormat="1">
      <c r="A14" s="7"/>
      <c r="B14" s="47"/>
      <c r="C14" s="119"/>
      <c r="D14" s="124"/>
      <c r="E14" s="43"/>
      <c r="F14" s="53"/>
      <c r="I14" s="11"/>
      <c r="J14" s="11"/>
      <c r="K14" s="11"/>
    </row>
    <row r="15" spans="1:252" s="2" customFormat="1" ht="39">
      <c r="A15" s="7" t="s">
        <v>101</v>
      </c>
      <c r="B15" s="127" t="s">
        <v>374</v>
      </c>
      <c r="C15" s="119" t="s">
        <v>20</v>
      </c>
      <c r="D15" s="124">
        <v>100</v>
      </c>
      <c r="E15" s="43">
        <v>0</v>
      </c>
      <c r="F15" s="53">
        <f>SUM(E15*D15)</f>
        <v>0</v>
      </c>
      <c r="I15" s="11"/>
      <c r="J15" s="11"/>
      <c r="K15" s="11"/>
    </row>
    <row r="16" spans="1:252" s="2" customFormat="1">
      <c r="A16" s="7"/>
      <c r="B16" s="9"/>
      <c r="C16" s="119"/>
      <c r="D16" s="125"/>
      <c r="E16" s="43"/>
      <c r="F16" s="53"/>
      <c r="I16" s="11"/>
      <c r="J16" s="11"/>
      <c r="K16" s="11"/>
    </row>
    <row r="17" spans="1:11" s="2" customFormat="1" ht="50.25" customHeight="1">
      <c r="A17" s="7" t="s">
        <v>102</v>
      </c>
      <c r="B17" s="47" t="s">
        <v>372</v>
      </c>
      <c r="C17" s="119" t="s">
        <v>40</v>
      </c>
      <c r="D17" s="124">
        <v>32</v>
      </c>
      <c r="E17" s="43">
        <v>0</v>
      </c>
      <c r="F17" s="53">
        <f>SUM(E17*D17)</f>
        <v>0</v>
      </c>
      <c r="I17" s="11"/>
      <c r="J17" s="11"/>
      <c r="K17" s="11"/>
    </row>
    <row r="18" spans="1:11" s="2" customFormat="1">
      <c r="A18" s="7"/>
      <c r="B18" s="47"/>
      <c r="C18" s="119"/>
      <c r="D18" s="124"/>
      <c r="E18" s="43"/>
      <c r="F18" s="53"/>
      <c r="I18" s="11"/>
      <c r="J18" s="11"/>
      <c r="K18" s="11"/>
    </row>
    <row r="19" spans="1:11" s="2" customFormat="1" ht="65">
      <c r="A19" s="7" t="s">
        <v>103</v>
      </c>
      <c r="B19" s="47" t="s">
        <v>373</v>
      </c>
      <c r="C19" s="119" t="s">
        <v>40</v>
      </c>
      <c r="D19" s="124">
        <v>1</v>
      </c>
      <c r="E19" s="43">
        <v>0</v>
      </c>
      <c r="F19" s="53">
        <f>SUM(E19*D19)</f>
        <v>0</v>
      </c>
      <c r="I19" s="11"/>
      <c r="J19" s="11"/>
      <c r="K19" s="11"/>
    </row>
    <row r="20" spans="1:11" s="2" customFormat="1">
      <c r="A20" s="7"/>
      <c r="B20" s="47"/>
      <c r="C20" s="119"/>
      <c r="D20" s="124"/>
      <c r="E20" s="43"/>
      <c r="F20" s="53"/>
      <c r="I20" s="11"/>
      <c r="J20" s="11"/>
      <c r="K20" s="11"/>
    </row>
    <row r="21" spans="1:11" s="2" customFormat="1" ht="26">
      <c r="A21" s="7" t="s">
        <v>117</v>
      </c>
      <c r="B21" s="128" t="s">
        <v>114</v>
      </c>
      <c r="C21" s="119" t="s">
        <v>104</v>
      </c>
      <c r="D21" s="124">
        <v>30</v>
      </c>
      <c r="E21" s="43">
        <v>0</v>
      </c>
      <c r="F21" s="53">
        <f>SUM(E21*D21)</f>
        <v>0</v>
      </c>
      <c r="I21" s="11"/>
      <c r="J21" s="11"/>
      <c r="K21" s="11"/>
    </row>
    <row r="22" spans="1:11" s="2" customFormat="1">
      <c r="A22" s="7"/>
      <c r="B22" s="47"/>
      <c r="C22" s="119"/>
      <c r="D22" s="124"/>
      <c r="E22" s="43"/>
      <c r="F22" s="53"/>
      <c r="I22" s="11"/>
      <c r="J22" s="11"/>
      <c r="K22" s="11"/>
    </row>
    <row r="23" spans="1:11" s="2" customFormat="1">
      <c r="A23" s="12"/>
      <c r="B23" s="13"/>
      <c r="C23" s="123"/>
      <c r="D23" s="126"/>
      <c r="E23" s="28"/>
      <c r="F23" s="54"/>
      <c r="I23" s="11"/>
      <c r="J23" s="11"/>
      <c r="K23" s="11"/>
    </row>
    <row r="24" spans="1:11" s="2" customFormat="1">
      <c r="A24" s="7"/>
      <c r="B24" s="9"/>
      <c r="C24" s="119"/>
      <c r="D24" s="113"/>
      <c r="E24" s="26"/>
      <c r="F24" s="53"/>
      <c r="I24" s="11"/>
      <c r="J24" s="11"/>
      <c r="K24" s="11"/>
    </row>
    <row r="25" spans="1:11" s="1" customFormat="1">
      <c r="A25" s="17"/>
      <c r="B25" s="14" t="s">
        <v>11</v>
      </c>
      <c r="C25" s="118"/>
      <c r="D25" s="112"/>
      <c r="E25" s="31"/>
      <c r="F25" s="55">
        <f>SUM(F6:F22)</f>
        <v>0</v>
      </c>
      <c r="I25" s="21"/>
      <c r="J25" s="21"/>
      <c r="K25" s="21"/>
    </row>
    <row r="26" spans="1:11">
      <c r="A26" s="7"/>
      <c r="B26" s="9"/>
      <c r="C26" s="119"/>
      <c r="D26" s="113"/>
      <c r="E26" s="26"/>
      <c r="F26" s="26"/>
    </row>
    <row r="27" spans="1:11">
      <c r="A27" s="7"/>
      <c r="B27" s="9"/>
      <c r="C27" s="119"/>
      <c r="D27" s="113"/>
      <c r="E27" s="26"/>
      <c r="F27" s="26"/>
    </row>
  </sheetData>
  <mergeCells count="1">
    <mergeCell ref="B3:F3"/>
  </mergeCells>
  <pageMargins left="0.70866141732283472" right="0.70866141732283472" top="0.86614173228346458" bottom="0.6692913385826772" header="0.74803149606299213" footer="0.74803149606299213"/>
  <pageSetup paperSize="9" fitToWidth="0" fitToHeight="0"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014CB1291C3641A4D891BBA9400834" ma:contentTypeVersion="12" ma:contentTypeDescription="Create a new document." ma:contentTypeScope="" ma:versionID="88bedf0878afea63e336948e04e4f325">
  <xsd:schema xmlns:xsd="http://www.w3.org/2001/XMLSchema" xmlns:xs="http://www.w3.org/2001/XMLSchema" xmlns:p="http://schemas.microsoft.com/office/2006/metadata/properties" xmlns:ns2="ce7d43e5-f5af-4b1a-a315-a660f7ae2055" xmlns:ns3="93be59e3-129f-4f51-bcce-a0522aded1aa" targetNamespace="http://schemas.microsoft.com/office/2006/metadata/properties" ma:root="true" ma:fieldsID="53e31b95e497cccdcd6ee4d74ac9dd95" ns2:_="" ns3:_="">
    <xsd:import namespace="ce7d43e5-f5af-4b1a-a315-a660f7ae2055"/>
    <xsd:import namespace="93be59e3-129f-4f51-bcce-a0522aded1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7d43e5-f5af-4b1a-a315-a660f7ae205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be59e3-129f-4f51-bcce-a0522aded1aa"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7E070-9A4B-47B1-8C49-85D17A1E64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7E64B5-38E2-49BB-877A-E797C4A61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7d43e5-f5af-4b1a-a315-a660f7ae2055"/>
    <ds:schemaRef ds:uri="93be59e3-129f-4f51-bcce-a0522aded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29D9D0-C3F8-48BF-8011-00EAA2FDF5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20029</TotalTime>
  <Application>Microsoft Excel</Application>
  <DocSecurity>0</DocSecurity>
  <ScaleCrop>false</ScaleCrop>
  <HeadingPairs>
    <vt:vector size="4" baseType="variant">
      <vt:variant>
        <vt:lpstr>Delovni listi</vt:lpstr>
      </vt:variant>
      <vt:variant>
        <vt:i4>15</vt:i4>
      </vt:variant>
      <vt:variant>
        <vt:lpstr>Imenovani obsegi</vt:lpstr>
      </vt:variant>
      <vt:variant>
        <vt:i4>10</vt:i4>
      </vt:variant>
    </vt:vector>
  </HeadingPairs>
  <TitlesOfParts>
    <vt:vector size="25" baseType="lpstr">
      <vt:lpstr>splošni opisi</vt:lpstr>
      <vt:lpstr>REKAPITULACIJA</vt:lpstr>
      <vt:lpstr>PRIPRAVLJALNA </vt:lpstr>
      <vt:lpstr>ODSTRANJEVALNA </vt:lpstr>
      <vt:lpstr>ZIDARSKA</vt:lpstr>
      <vt:lpstr>VRATA</vt:lpstr>
      <vt:lpstr> TLAKARSKA SOBE, HODNIK</vt:lpstr>
      <vt:lpstr>TLAKARSKA AVLA</vt:lpstr>
      <vt:lpstr>SLIKOPLESKARSKA</vt:lpstr>
      <vt:lpstr>OPREMA</vt:lpstr>
      <vt:lpstr>RAZNA DELA</vt:lpstr>
      <vt:lpstr>SESTERSKI KLIC</vt:lpstr>
      <vt:lpstr>ELEKTROINST</vt:lpstr>
      <vt:lpstr>STROJNEINST</vt:lpstr>
      <vt:lpstr>MEDICINSKI PLINI</vt:lpstr>
      <vt:lpstr>REKAPITULACIJA!Excel_BuiltIn_Print_Area</vt:lpstr>
      <vt:lpstr>Excel_BuiltIn_Print_Area_2</vt:lpstr>
      <vt:lpstr>' TLAKARSKA SOBE, HODNIK'!Področje_tiskanja</vt:lpstr>
      <vt:lpstr>OPREMA!Področje_tiskanja</vt:lpstr>
      <vt:lpstr>'RAZNA DELA'!Področje_tiskanja</vt:lpstr>
      <vt:lpstr>SLIKOPLESKARSKA!Področje_tiskanja</vt:lpstr>
      <vt:lpstr>'splošni opisi'!Področje_tiskanja</vt:lpstr>
      <vt:lpstr>'TLAKARSKA AVLA'!Področje_tiskanja</vt:lpstr>
      <vt:lpstr>VRATA!Področje_tiskanja</vt:lpstr>
      <vt:lpstr>ZIDARSKA!Področje_tiskanja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Marjetka Rebek</cp:lastModifiedBy>
  <cp:revision>379</cp:revision>
  <cp:lastPrinted>2025-05-13T12:02:47Z</cp:lastPrinted>
  <dcterms:created xsi:type="dcterms:W3CDTF">2020-08-21T09:31:32Z</dcterms:created>
  <dcterms:modified xsi:type="dcterms:W3CDTF">2025-06-10T10:36:30Z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0x010100B9014CB1291C3641A4D891BBA9400834</vt:lpwstr>
  </property>
</Properties>
</file>